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0" yWindow="0" windowWidth="30620" windowHeight="20900" tabRatio="500"/>
  </bookViews>
  <sheets>
    <sheet name="Salaries" sheetId="1" r:id="rId1"/>
    <sheet name="Ranges" sheetId="2" r:id="rId2"/>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G21" i="2" l="1"/>
  <c r="L21" i="2"/>
  <c r="U21" i="2"/>
  <c r="Y21" i="2"/>
  <c r="D21" i="2"/>
  <c r="I21" i="2"/>
  <c r="S21" i="2"/>
  <c r="W21" i="2"/>
  <c r="K21" i="2"/>
  <c r="T21" i="2"/>
  <c r="Q21" i="2"/>
  <c r="O21" i="2"/>
  <c r="N21" i="2"/>
  <c r="J21" i="2"/>
  <c r="L19" i="2"/>
  <c r="U19" i="2"/>
  <c r="Y19" i="2"/>
  <c r="I19" i="2"/>
  <c r="S19" i="2"/>
  <c r="W19" i="2"/>
  <c r="K19" i="2"/>
  <c r="T19" i="2"/>
  <c r="Q19" i="2"/>
  <c r="O19" i="2"/>
  <c r="N19" i="2"/>
  <c r="J19" i="2"/>
  <c r="G18" i="2"/>
  <c r="L18" i="2"/>
  <c r="U18" i="2"/>
  <c r="Y18" i="2"/>
  <c r="D18" i="2"/>
  <c r="I18" i="2"/>
  <c r="S18" i="2"/>
  <c r="W18" i="2"/>
  <c r="K18" i="2"/>
  <c r="T18" i="2"/>
  <c r="Q18" i="2"/>
  <c r="O18" i="2"/>
  <c r="N18" i="2"/>
  <c r="J18" i="2"/>
  <c r="G17" i="2"/>
  <c r="L17" i="2"/>
  <c r="U17" i="2"/>
  <c r="Y17" i="2"/>
  <c r="D17" i="2"/>
  <c r="I17" i="2"/>
  <c r="S17" i="2"/>
  <c r="W17" i="2"/>
  <c r="K17" i="2"/>
  <c r="T17" i="2"/>
  <c r="Q17" i="2"/>
  <c r="O17" i="2"/>
  <c r="N17" i="2"/>
  <c r="J17" i="2"/>
  <c r="L16" i="2"/>
  <c r="U16" i="2"/>
  <c r="Y16" i="2"/>
  <c r="I16" i="2"/>
  <c r="S16" i="2"/>
  <c r="W16" i="2"/>
  <c r="K16" i="2"/>
  <c r="T16" i="2"/>
  <c r="Q16" i="2"/>
  <c r="O16" i="2"/>
  <c r="N16" i="2"/>
  <c r="J16" i="2"/>
  <c r="G15" i="2"/>
  <c r="L15" i="2"/>
  <c r="U15" i="2"/>
  <c r="Y15" i="2"/>
  <c r="D15" i="2"/>
  <c r="I15" i="2"/>
  <c r="S15" i="2"/>
  <c r="W15" i="2"/>
  <c r="K15" i="2"/>
  <c r="T15" i="2"/>
  <c r="Q15" i="2"/>
  <c r="O15" i="2"/>
  <c r="N15" i="2"/>
  <c r="J15" i="2"/>
  <c r="G14" i="2"/>
  <c r="L14" i="2"/>
  <c r="U14" i="2"/>
  <c r="Y14" i="2"/>
  <c r="D14" i="2"/>
  <c r="I14" i="2"/>
  <c r="S14" i="2"/>
  <c r="W14" i="2"/>
  <c r="K14" i="2"/>
  <c r="T14" i="2"/>
  <c r="Q14" i="2"/>
  <c r="O14" i="2"/>
  <c r="N14" i="2"/>
  <c r="J14" i="2"/>
  <c r="L13" i="2"/>
  <c r="U13" i="2"/>
  <c r="Y13" i="2"/>
  <c r="I13" i="2"/>
  <c r="S13" i="2"/>
  <c r="W13" i="2"/>
  <c r="K13" i="2"/>
  <c r="T13" i="2"/>
  <c r="Q13" i="2"/>
  <c r="O13" i="2"/>
  <c r="N13" i="2"/>
  <c r="J13" i="2"/>
  <c r="G12" i="2"/>
  <c r="L12" i="2"/>
  <c r="U12" i="2"/>
  <c r="Y12" i="2"/>
  <c r="D12" i="2"/>
  <c r="I12" i="2"/>
  <c r="S12" i="2"/>
  <c r="W12" i="2"/>
  <c r="K12" i="2"/>
  <c r="T12" i="2"/>
  <c r="Q12" i="2"/>
  <c r="O12" i="2"/>
  <c r="N12" i="2"/>
  <c r="J12" i="2"/>
  <c r="G11" i="2"/>
  <c r="L11" i="2"/>
  <c r="U11" i="2"/>
  <c r="Y11" i="2"/>
  <c r="D11" i="2"/>
  <c r="I11" i="2"/>
  <c r="S11" i="2"/>
  <c r="W11" i="2"/>
  <c r="K11" i="2"/>
  <c r="T11" i="2"/>
  <c r="Q11" i="2"/>
  <c r="O11" i="2"/>
  <c r="N11" i="2"/>
  <c r="J11" i="2"/>
  <c r="L10" i="2"/>
  <c r="U10" i="2"/>
  <c r="Y10" i="2"/>
  <c r="I10" i="2"/>
  <c r="S10" i="2"/>
  <c r="W10" i="2"/>
  <c r="K10" i="2"/>
  <c r="T10" i="2"/>
  <c r="Q10" i="2"/>
  <c r="O10" i="2"/>
  <c r="N10" i="2"/>
  <c r="J10" i="2"/>
  <c r="G9" i="2"/>
  <c r="L9" i="2"/>
  <c r="U9" i="2"/>
  <c r="Y9" i="2"/>
  <c r="D9" i="2"/>
  <c r="I9" i="2"/>
  <c r="S9" i="2"/>
  <c r="W9" i="2"/>
  <c r="K9" i="2"/>
  <c r="T9" i="2"/>
  <c r="Q9" i="2"/>
  <c r="O9" i="2"/>
  <c r="N9" i="2"/>
  <c r="J9" i="2"/>
  <c r="G8" i="2"/>
  <c r="L8" i="2"/>
  <c r="U8" i="2"/>
  <c r="Y8" i="2"/>
  <c r="D8" i="2"/>
  <c r="I8" i="2"/>
  <c r="S8" i="2"/>
  <c r="W8" i="2"/>
  <c r="K8" i="2"/>
  <c r="T8" i="2"/>
  <c r="Q8" i="2"/>
  <c r="O8" i="2"/>
  <c r="N8" i="2"/>
  <c r="J8" i="2"/>
  <c r="L7" i="2"/>
  <c r="U7" i="2"/>
  <c r="Y7" i="2"/>
  <c r="I7" i="2"/>
  <c r="S7" i="2"/>
  <c r="W7" i="2"/>
  <c r="K7" i="2"/>
  <c r="T7" i="2"/>
  <c r="Q7" i="2"/>
  <c r="O7" i="2"/>
  <c r="N7" i="2"/>
  <c r="J7" i="2"/>
  <c r="G6" i="2"/>
  <c r="L6" i="2"/>
  <c r="U6" i="2"/>
  <c r="Y6" i="2"/>
  <c r="D6" i="2"/>
  <c r="I6" i="2"/>
  <c r="S6" i="2"/>
  <c r="W6" i="2"/>
  <c r="K6" i="2"/>
  <c r="T6" i="2"/>
  <c r="Q6" i="2"/>
  <c r="O6" i="2"/>
  <c r="N6" i="2"/>
  <c r="J6" i="2"/>
  <c r="G5" i="2"/>
  <c r="L5" i="2"/>
  <c r="U5" i="2"/>
  <c r="Y5" i="2"/>
  <c r="D5" i="2"/>
  <c r="I5" i="2"/>
  <c r="S5" i="2"/>
  <c r="W5" i="2"/>
  <c r="K5" i="2"/>
  <c r="T5" i="2"/>
  <c r="Q5" i="2"/>
  <c r="O5" i="2"/>
  <c r="N5" i="2"/>
  <c r="J5" i="2"/>
  <c r="G4" i="2"/>
  <c r="L4" i="2"/>
  <c r="U4" i="2"/>
  <c r="Y4" i="2"/>
  <c r="D4" i="2"/>
  <c r="I4" i="2"/>
  <c r="S4" i="2"/>
  <c r="W4" i="2"/>
  <c r="K4" i="2"/>
  <c r="T4" i="2"/>
  <c r="Q4" i="2"/>
  <c r="O4" i="2"/>
  <c r="N4" i="2"/>
  <c r="J4" i="2"/>
  <c r="G7" i="1"/>
  <c r="C7" i="1"/>
  <c r="I7" i="1"/>
  <c r="K7" i="1"/>
  <c r="G9" i="1"/>
  <c r="C9" i="1"/>
  <c r="I9" i="1"/>
  <c r="K9" i="1"/>
  <c r="G11" i="1"/>
  <c r="C11" i="1"/>
  <c r="I11" i="1"/>
  <c r="K11" i="1"/>
  <c r="G13" i="1"/>
  <c r="C13" i="1"/>
  <c r="I13" i="1"/>
  <c r="K13" i="1"/>
  <c r="G15" i="1"/>
  <c r="C15" i="1"/>
  <c r="I15" i="1"/>
  <c r="K15" i="1"/>
  <c r="G17" i="1"/>
  <c r="C17" i="1"/>
  <c r="I17" i="1"/>
  <c r="K17" i="1"/>
  <c r="G19" i="1"/>
  <c r="C19" i="1"/>
  <c r="I19" i="1"/>
  <c r="K19" i="1"/>
  <c r="G21" i="1"/>
  <c r="C21" i="1"/>
  <c r="I21" i="1"/>
  <c r="K21" i="1"/>
  <c r="F5" i="1"/>
  <c r="C5" i="1"/>
  <c r="I5" i="1"/>
  <c r="K5" i="1"/>
  <c r="F12" i="1"/>
  <c r="C12" i="1"/>
  <c r="I12" i="1"/>
  <c r="K12" i="1"/>
  <c r="K23" i="1"/>
  <c r="H6" i="1"/>
  <c r="C6" i="1"/>
  <c r="I6" i="1"/>
  <c r="K6" i="1"/>
  <c r="H8" i="1"/>
  <c r="C8" i="1"/>
  <c r="I8" i="1"/>
  <c r="K8" i="1"/>
  <c r="H10" i="1"/>
  <c r="C10" i="1"/>
  <c r="I10" i="1"/>
  <c r="K10" i="1"/>
  <c r="H12" i="1"/>
  <c r="H14" i="1"/>
  <c r="C14" i="1"/>
  <c r="I14" i="1"/>
  <c r="K14" i="1"/>
  <c r="H16" i="1"/>
  <c r="C16" i="1"/>
  <c r="I16" i="1"/>
  <c r="K16" i="1"/>
  <c r="H18" i="1"/>
  <c r="C18" i="1"/>
  <c r="I18" i="1"/>
  <c r="K18" i="1"/>
  <c r="H20" i="1"/>
  <c r="C20" i="1"/>
  <c r="I20" i="1"/>
  <c r="K20" i="1"/>
  <c r="H5" i="1"/>
  <c r="I34" i="1"/>
  <c r="D23" i="1"/>
  <c r="F6" i="1"/>
  <c r="F8" i="1"/>
  <c r="F10" i="1"/>
  <c r="F14" i="1"/>
  <c r="F16" i="1"/>
  <c r="F18" i="1"/>
  <c r="F20" i="1"/>
  <c r="J21" i="1"/>
  <c r="E21" i="1"/>
  <c r="J20" i="1"/>
  <c r="E20" i="1"/>
  <c r="J19" i="1"/>
  <c r="E19" i="1"/>
  <c r="J18" i="1"/>
  <c r="E18" i="1"/>
  <c r="J17" i="1"/>
  <c r="E17" i="1"/>
  <c r="J16" i="1"/>
  <c r="E16" i="1"/>
  <c r="J15" i="1"/>
  <c r="E15" i="1"/>
  <c r="J14" i="1"/>
  <c r="E14" i="1"/>
  <c r="J13" i="1"/>
  <c r="E13" i="1"/>
  <c r="J12" i="1"/>
  <c r="E12" i="1"/>
  <c r="J11" i="1"/>
  <c r="E11" i="1"/>
  <c r="J10" i="1"/>
  <c r="E10" i="1"/>
  <c r="J9" i="1"/>
  <c r="E9" i="1"/>
  <c r="J8" i="1"/>
  <c r="E8" i="1"/>
  <c r="J7" i="1"/>
  <c r="E7" i="1"/>
  <c r="J6" i="1"/>
  <c r="E6" i="1"/>
  <c r="J5" i="1"/>
  <c r="E5" i="1"/>
</calcChain>
</file>

<file path=xl/sharedStrings.xml><?xml version="1.0" encoding="utf-8"?>
<sst xmlns="http://schemas.openxmlformats.org/spreadsheetml/2006/main" count="156" uniqueCount="73">
  <si>
    <t>Person in Position</t>
  </si>
  <si>
    <t>Adjusted Gross Pay Amount</t>
  </si>
  <si>
    <t>#</t>
  </si>
  <si>
    <t>Personnel Supervised</t>
  </si>
  <si>
    <t>Yearly Base Pay</t>
  </si>
  <si>
    <t>Responsibility Factor</t>
  </si>
  <si>
    <t>Monthly Gross Salary</t>
  </si>
  <si>
    <t>Gross Paycheck</t>
  </si>
  <si>
    <t>Chief Executive Officer</t>
  </si>
  <si>
    <t>Chief Operations Officer</t>
  </si>
  <si>
    <t>Admin Assistant</t>
  </si>
  <si>
    <t xml:space="preserve"> </t>
  </si>
  <si>
    <t>Chief Financial Officer</t>
  </si>
  <si>
    <t>Accounting Associate</t>
  </si>
  <si>
    <t>Vice President of Human Resources</t>
  </si>
  <si>
    <t>HR  Associate</t>
  </si>
  <si>
    <t>Vice President of Marketing</t>
  </si>
  <si>
    <t>Marketing  Associate</t>
  </si>
  <si>
    <t>Vice President of Sales</t>
  </si>
  <si>
    <t>Sales Associate</t>
  </si>
  <si>
    <t>Vice President of Digital Media</t>
  </si>
  <si>
    <t>Digital  Associate</t>
  </si>
  <si>
    <t>Vice President of Art &amp; Publication</t>
  </si>
  <si>
    <t>Art Associate</t>
  </si>
  <si>
    <t>Vice President of Communications</t>
  </si>
  <si>
    <t>Communications Associate</t>
  </si>
  <si>
    <t>Total Employees</t>
  </si>
  <si>
    <t>Responsibility Factor is a number used to adjust the yearly base pay based on a bonus for each person the leader is responsible for in the company. Change the number to the right and the this will change the manager and leadership salaries to reflect amount of extra money they get for the extra responsibility their position has</t>
  </si>
  <si>
    <t>Associate Pay Rates based on yearly Salary</t>
  </si>
  <si>
    <r>
      <rPr>
        <b/>
        <sz val="9"/>
        <rFont val="Geneva"/>
      </rPr>
      <t>Associate Pay Rates</t>
    </r>
    <r>
      <rPr>
        <sz val="9"/>
        <rFont val="Geneva"/>
      </rPr>
      <t>: All associate are considered entry level positions in the company but must be paid at a competitive wage to attract quality applicants for the jobs in your company. Using the table to the right determine what you want to pay your associates. Each associate will be paid the same across the company from department to department. When you have decided on their pay, input the yearly salary amount in the yellow box at the top right of the associate Pay rate grid.</t>
    </r>
  </si>
  <si>
    <t>Hourly rate</t>
  </si>
  <si>
    <t>weekly Pay</t>
  </si>
  <si>
    <t xml:space="preserve">Monthly </t>
  </si>
  <si>
    <t>Yearly</t>
  </si>
  <si>
    <t>Virtual Business Salary Calculator</t>
  </si>
  <si>
    <t>Approved</t>
  </si>
  <si>
    <t>Final Salaries</t>
  </si>
  <si>
    <t>Vice President of Art &amp; Publications</t>
  </si>
  <si>
    <t>RATIONAL</t>
  </si>
  <si>
    <r>
      <t xml:space="preserve">Use the grid below to calculate the salary for your employees. To do this you will need put numbers in the yellow boxes on this sheet. </t>
    </r>
    <r>
      <rPr>
        <b/>
        <sz val="8"/>
        <color rgb="FFFF0000"/>
        <rFont val="Geneva"/>
      </rPr>
      <t>Step 1</t>
    </r>
    <r>
      <rPr>
        <b/>
        <sz val="8"/>
        <rFont val="Geneva"/>
      </rPr>
      <t>:</t>
    </r>
    <r>
      <rPr>
        <sz val="8"/>
        <rFont val="Geneva"/>
      </rPr>
      <t xml:space="preserve"> Start with putting the names in of all your company leaders and then decide on the size of each associate position and record the (#) number of employees at each position. The total number of employees at the bottom of this column should match the number in your company. </t>
    </r>
    <r>
      <rPr>
        <b/>
        <sz val="8"/>
        <color rgb="FFFF0000"/>
        <rFont val="Geneva"/>
      </rPr>
      <t>Step 2</t>
    </r>
    <r>
      <rPr>
        <sz val="8"/>
        <rFont val="Geneva"/>
      </rPr>
      <t xml:space="preserve">: Look up similar salaries for your leadership positions at salary.com for the city your office is located to establish the Yearly Base Pay (yellow boxes) .  Keep in mind that all employees are part of a start up company, so cheif officers have a greatly reduced salary (less than $100,000 yearly gross pay) and all leadership positions salaries should fall below the chief officers and should fall between the range of $40,000-$70,000 yearly gross salary. When looking up salaries take the low end salaries for that position.  </t>
    </r>
    <r>
      <rPr>
        <b/>
        <sz val="8"/>
        <color rgb="FFFF0000"/>
        <rFont val="Geneva"/>
      </rPr>
      <t>Step 3</t>
    </r>
    <r>
      <rPr>
        <b/>
        <sz val="8"/>
        <rFont val="Geneva"/>
      </rPr>
      <t>:</t>
    </r>
    <r>
      <rPr>
        <sz val="8"/>
        <rFont val="Geneva"/>
      </rPr>
      <t xml:space="preserve"> Once base salary has been established, move to the middle area of the sheet and establish the Responsibility Factor for each leadership posiiton. This assigns a value to the number of employees that the leader supervises. With the larger numbers of employees under the supervision of the leader comes greater compansation for theiradded responsibility. The finished salaries should be presented to leadership and this sheet printed (scaled to fit (1 x 1) one page), signed  as proof of approval and sent to your company accounting department for processing payroll.</t>
    </r>
  </si>
  <si>
    <t>Total Company Monthly Gross Pay</t>
  </si>
  <si>
    <t>Total Monthly Company Gross Payroll</t>
  </si>
  <si>
    <t>Estimated Salary Ranges For Virtual Enterprises</t>
  </si>
  <si>
    <t>Job Title</t>
  </si>
  <si>
    <t>YEARLY RANGE FOR PAY</t>
  </si>
  <si>
    <t>MONTHLY GROSS PAY RANGES</t>
    <phoneticPr fontId="14" type="noConversion"/>
  </si>
  <si>
    <t>MONTHLY NET PAY RANGES</t>
    <phoneticPr fontId="14" type="noConversion"/>
  </si>
  <si>
    <t>ESTIMATED GROSS PAY PER CHECK</t>
  </si>
  <si>
    <t>ESTIMATED NET PAY PER CHECK</t>
    <phoneticPr fontId="14" type="noConversion"/>
  </si>
  <si>
    <t>Chief Executive Officer (CEO)</t>
  </si>
  <si>
    <t>-</t>
  </si>
  <si>
    <t>-</t>
    <phoneticPr fontId="14" type="noConversion"/>
  </si>
  <si>
    <t>-</t>
    <phoneticPr fontId="14" type="noConversion"/>
  </si>
  <si>
    <t>Chief Marketing Officer (CMO)</t>
    <phoneticPr fontId="14" type="noConversion"/>
  </si>
  <si>
    <t>Director of Sales &amp; Marketing</t>
    <phoneticPr fontId="14" type="noConversion"/>
  </si>
  <si>
    <t>Marketing Associate</t>
    <phoneticPr fontId="14" type="noConversion"/>
  </si>
  <si>
    <t>VP of Digital Media</t>
    <phoneticPr fontId="14" type="noConversion"/>
  </si>
  <si>
    <t>Director of  Digital Media</t>
  </si>
  <si>
    <t>Digital Media Associate</t>
    <phoneticPr fontId="14" type="noConversion"/>
  </si>
  <si>
    <t>Chief Operations Officer (COO)</t>
  </si>
  <si>
    <t>VP of Administration</t>
    <phoneticPr fontId="14" type="noConversion"/>
  </si>
  <si>
    <t>Administrative Associate</t>
    <phoneticPr fontId="14" type="noConversion"/>
  </si>
  <si>
    <t>VP Human Resources</t>
  </si>
  <si>
    <t>Director of Human Resources</t>
  </si>
  <si>
    <t>Human Resources Associate</t>
    <phoneticPr fontId="14" type="noConversion"/>
  </si>
  <si>
    <t>Chief Financial Officer (CFO)</t>
  </si>
  <si>
    <t>Director of Accounting</t>
  </si>
  <si>
    <t>Accounting Associate</t>
    <phoneticPr fontId="14" type="noConversion"/>
  </si>
  <si>
    <t>Support -Hourly</t>
  </si>
  <si>
    <t>Assistants</t>
  </si>
  <si>
    <t>-</t>
    <phoneticPr fontId="14" type="noConversion"/>
  </si>
  <si>
    <r>
      <t>locate your job title to the left and use the numbers in</t>
    </r>
    <r>
      <rPr>
        <b/>
        <sz val="9"/>
        <rFont val="Geneva"/>
      </rPr>
      <t xml:space="preserve"> </t>
    </r>
    <r>
      <rPr>
        <b/>
        <sz val="9"/>
        <color rgb="FFFF0000"/>
        <rFont val="Geneva"/>
      </rPr>
      <t>RED</t>
    </r>
    <r>
      <rPr>
        <b/>
        <sz val="9"/>
        <rFont val="Geneva"/>
      </rPr>
      <t xml:space="preserve"> bold</t>
    </r>
    <r>
      <rPr>
        <sz val="9"/>
        <rFont val="Geneva"/>
      </rPr>
      <t xml:space="preserve"> to the right in this area for the estimated paycheck gross  pay on your information tab</t>
    </r>
  </si>
  <si>
    <r>
      <t xml:space="preserve">locate your job title to the left and use the numbers in </t>
    </r>
    <r>
      <rPr>
        <b/>
        <sz val="9"/>
        <color rgb="FFFF0000"/>
        <rFont val="Geneva"/>
      </rPr>
      <t>RED</t>
    </r>
    <r>
      <rPr>
        <b/>
        <sz val="9"/>
        <rFont val="Geneva"/>
      </rPr>
      <t xml:space="preserve"> bold</t>
    </r>
    <r>
      <rPr>
        <sz val="9"/>
        <rFont val="Geneva"/>
      </rPr>
      <t xml:space="preserve"> to the right in this area for the estimated paycheck net pay on your information tab</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</si>
</sst>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d\,\ yyyy"/>
    <numFmt numFmtId="165" formatCode="&quot;$&quot;#,##0.00"/>
  </numFmts>
  <fonts count="17" x14ac:knownFonts="1">
    <font>
      <sz val="9"/>
      <name val="Geneva"/>
    </font>
    <font>
      <sz val="12"/>
      <color theme="1"/>
      <name val="Calibri"/>
      <family val="2"/>
      <scheme val="minor"/>
    </font>
    <font>
      <b/>
      <sz val="9"/>
      <name val="Geneva"/>
    </font>
    <font>
      <sz val="8"/>
      <name val="Times"/>
    </font>
    <font>
      <sz val="8"/>
      <name val="Geneva"/>
    </font>
    <font>
      <sz val="12"/>
      <name val="Times"/>
    </font>
    <font>
      <b/>
      <sz val="18"/>
      <name val="Geneva"/>
    </font>
    <font>
      <b/>
      <sz val="8"/>
      <color rgb="FFFF0000"/>
      <name val="Geneva"/>
    </font>
    <font>
      <b/>
      <sz val="8"/>
      <name val="Geneva"/>
    </font>
    <font>
      <sz val="12"/>
      <name val="Arial"/>
    </font>
    <font>
      <b/>
      <sz val="12"/>
      <name val="Arial"/>
    </font>
    <font>
      <sz val="10"/>
      <name val="Arial"/>
    </font>
    <font>
      <b/>
      <sz val="14"/>
      <name val="Arial"/>
    </font>
    <font>
      <b/>
      <sz val="12"/>
      <color rgb="FFFF0000"/>
      <name val="Arial"/>
    </font>
    <font>
      <sz val="14"/>
      <name val="Arial"/>
    </font>
    <font>
      <b/>
      <sz val="9"/>
      <color rgb="FFFF0000"/>
      <name val="Geneva"/>
    </font>
    <font>
      <u/>
      <sz val="12"/>
      <color theme="10"/>
      <name val="Calibri"/>
      <family val="2"/>
      <scheme val="minor"/>
    </font>
  </fonts>
  <fills count="31">
    <fill>
      <patternFill patternType="none"/>
    </fill>
    <fill>
      <patternFill patternType="gray125"/>
    </fill>
    <fill>
      <patternFill patternType="solid">
        <fgColor theme="0"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A4FE"/>
        <bgColor indexed="64"/>
      </patternFill>
    </fill>
    <fill>
      <patternFill patternType="solid">
        <fgColor theme="7" tint="0.79998168889431442"/>
        <bgColor indexed="64"/>
      </patternFill>
    </fill>
    <fill>
      <patternFill patternType="solid">
        <fgColor rgb="FFFF6FCF"/>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7D767"/>
        <bgColor indexed="64"/>
      </patternFill>
    </fill>
    <fill>
      <patternFill patternType="solid">
        <fgColor rgb="FFFFE09D"/>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rgb="FF92D050"/>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rgb="FFCCFFCC"/>
        <bgColor indexed="64"/>
      </patternFill>
    </fill>
    <fill>
      <patternFill patternType="solid">
        <fgColor indexed="43"/>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16" fillId="0" borderId="0" applyNumberFormat="0" applyFill="0" applyBorder="0" applyAlignment="0" applyProtection="0"/>
    <xf numFmtId="0" fontId="1" fillId="0" borderId="0"/>
  </cellStyleXfs>
  <cellXfs count="128">
    <xf numFmtId="0" fontId="0" fillId="0" borderId="0" xfId="0"/>
    <xf numFmtId="164" fontId="0" fillId="0" borderId="0" xfId="0" applyNumberFormat="1"/>
    <xf numFmtId="0" fontId="3" fillId="0" borderId="0" xfId="0" applyFont="1" applyAlignment="1" applyProtection="1">
      <alignment vertical="center"/>
    </xf>
    <xf numFmtId="164" fontId="4"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165" fontId="0" fillId="4" borderId="1" xfId="0" applyNumberFormat="1" applyFill="1" applyBorder="1" applyProtection="1"/>
    <xf numFmtId="0" fontId="0" fillId="4" borderId="1" xfId="0" applyFill="1" applyBorder="1" applyProtection="1"/>
    <xf numFmtId="165" fontId="0" fillId="6" borderId="1" xfId="0" applyNumberFormat="1" applyFill="1" applyBorder="1" applyProtection="1"/>
    <xf numFmtId="0" fontId="5" fillId="7" borderId="0" xfId="0" applyFont="1" applyFill="1" applyAlignment="1" applyProtection="1">
      <alignment horizontal="right"/>
    </xf>
    <xf numFmtId="164" fontId="0" fillId="8" borderId="1" xfId="0" applyNumberFormat="1" applyFill="1" applyBorder="1" applyAlignment="1" applyProtection="1">
      <alignment horizontal="left"/>
    </xf>
    <xf numFmtId="165" fontId="0" fillId="8" borderId="1" xfId="0" applyNumberFormat="1" applyFill="1" applyBorder="1" applyProtection="1"/>
    <xf numFmtId="0" fontId="0" fillId="8" borderId="0" xfId="0" applyFill="1" applyProtection="1"/>
    <xf numFmtId="165" fontId="0" fillId="9" borderId="1" xfId="0" applyNumberFormat="1" applyFill="1" applyBorder="1" applyProtection="1"/>
    <xf numFmtId="0" fontId="0" fillId="9" borderId="1" xfId="0" applyFill="1" applyBorder="1" applyProtection="1"/>
    <xf numFmtId="0" fontId="5" fillId="10" borderId="0" xfId="0" applyFont="1" applyFill="1" applyAlignment="1" applyProtection="1">
      <alignment horizontal="right"/>
    </xf>
    <xf numFmtId="0" fontId="0" fillId="8" borderId="1" xfId="0" applyFill="1" applyBorder="1" applyProtection="1"/>
    <xf numFmtId="165" fontId="0" fillId="11" borderId="1" xfId="0" applyNumberFormat="1" applyFill="1" applyBorder="1" applyProtection="1"/>
    <xf numFmtId="0" fontId="0" fillId="11" borderId="1" xfId="0" applyFill="1" applyBorder="1" applyProtection="1"/>
    <xf numFmtId="0" fontId="5" fillId="12" borderId="0" xfId="0" applyFont="1" applyFill="1" applyAlignment="1" applyProtection="1">
      <alignment horizontal="right"/>
    </xf>
    <xf numFmtId="165" fontId="0" fillId="13" borderId="1" xfId="0" applyNumberFormat="1" applyFill="1" applyBorder="1" applyProtection="1"/>
    <xf numFmtId="0" fontId="0" fillId="13" borderId="1" xfId="0" applyFill="1" applyBorder="1" applyProtection="1"/>
    <xf numFmtId="0" fontId="5" fillId="14" borderId="0" xfId="0" applyFont="1" applyFill="1" applyAlignment="1" applyProtection="1">
      <alignment horizontal="right"/>
    </xf>
    <xf numFmtId="165" fontId="0" fillId="15" borderId="1" xfId="0" applyNumberFormat="1" applyFill="1" applyBorder="1" applyProtection="1"/>
    <xf numFmtId="0" fontId="0" fillId="15" borderId="1" xfId="0" applyFill="1" applyBorder="1" applyProtection="1"/>
    <xf numFmtId="0" fontId="5" fillId="16" borderId="0" xfId="0" applyFont="1" applyFill="1" applyAlignment="1" applyProtection="1">
      <alignment horizontal="right"/>
    </xf>
    <xf numFmtId="165" fontId="0" fillId="17" borderId="1" xfId="0" applyNumberFormat="1" applyFill="1" applyBorder="1" applyProtection="1"/>
    <xf numFmtId="0" fontId="0" fillId="17" borderId="1" xfId="0" applyFill="1" applyBorder="1" applyProtection="1"/>
    <xf numFmtId="0" fontId="5" fillId="18" borderId="0" xfId="0" applyFont="1" applyFill="1" applyAlignment="1" applyProtection="1">
      <alignment horizontal="right"/>
    </xf>
    <xf numFmtId="165" fontId="0" fillId="19" borderId="1" xfId="0" applyNumberFormat="1" applyFill="1" applyBorder="1" applyProtection="1"/>
    <xf numFmtId="0" fontId="0" fillId="19" borderId="1" xfId="0" applyFill="1" applyBorder="1" applyProtection="1"/>
    <xf numFmtId="0" fontId="5" fillId="20" borderId="0" xfId="0" applyFont="1" applyFill="1" applyAlignment="1" applyProtection="1">
      <alignment horizontal="right"/>
    </xf>
    <xf numFmtId="165" fontId="0" fillId="21" borderId="1" xfId="0" applyNumberFormat="1" applyFill="1" applyBorder="1" applyProtection="1"/>
    <xf numFmtId="0" fontId="0" fillId="21" borderId="1" xfId="0" applyFill="1" applyBorder="1" applyProtection="1"/>
    <xf numFmtId="0" fontId="5" fillId="22" borderId="0" xfId="0" applyFont="1" applyFill="1" applyAlignment="1" applyProtection="1">
      <alignment horizontal="right"/>
    </xf>
    <xf numFmtId="0" fontId="0" fillId="0" borderId="0" xfId="0" applyProtection="1"/>
    <xf numFmtId="164" fontId="0" fillId="0" borderId="0" xfId="0" applyNumberFormat="1" applyProtection="1"/>
    <xf numFmtId="0" fontId="0" fillId="23" borderId="1" xfId="0" applyNumberFormat="1" applyFill="1" applyBorder="1" applyProtection="1"/>
    <xf numFmtId="0" fontId="2" fillId="0" borderId="0" xfId="0" applyNumberFormat="1" applyFont="1" applyProtection="1"/>
    <xf numFmtId="165" fontId="0" fillId="18" borderId="1" xfId="0" applyNumberFormat="1" applyFill="1" applyBorder="1" applyProtection="1"/>
    <xf numFmtId="164" fontId="0" fillId="5" borderId="1" xfId="0" applyNumberFormat="1" applyFill="1" applyBorder="1" applyProtection="1">
      <protection locked="0"/>
    </xf>
    <xf numFmtId="164" fontId="0" fillId="5" borderId="1" xfId="0" applyNumberFormat="1" applyFill="1" applyBorder="1" applyAlignment="1" applyProtection="1">
      <alignment horizontal="left"/>
      <protection locked="0"/>
    </xf>
    <xf numFmtId="0" fontId="0" fillId="5" borderId="1" xfId="0" applyFill="1" applyBorder="1" applyProtection="1">
      <protection locked="0"/>
    </xf>
    <xf numFmtId="165" fontId="0" fillId="5" borderId="1" xfId="0" applyNumberFormat="1" applyFill="1" applyBorder="1" applyProtection="1">
      <protection locked="0"/>
    </xf>
    <xf numFmtId="165" fontId="0" fillId="5" borderId="1" xfId="0" applyNumberFormat="1" applyFill="1" applyBorder="1" applyAlignment="1" applyProtection="1">
      <alignment horizontal="center" vertical="center"/>
      <protection locked="0"/>
    </xf>
    <xf numFmtId="0" fontId="0" fillId="0" borderId="0" xfId="0" applyAlignment="1">
      <alignment horizontal="right"/>
    </xf>
    <xf numFmtId="0" fontId="5" fillId="4" borderId="0" xfId="0" applyFont="1" applyFill="1" applyAlignment="1" applyProtection="1">
      <alignment horizontal="right"/>
    </xf>
    <xf numFmtId="0" fontId="5" fillId="9" borderId="0" xfId="0" applyFont="1" applyFill="1" applyAlignment="1" applyProtection="1">
      <alignment horizontal="right"/>
    </xf>
    <xf numFmtId="0" fontId="5" fillId="11" borderId="0" xfId="0" applyFont="1" applyFill="1" applyAlignment="1" applyProtection="1">
      <alignment horizontal="right"/>
    </xf>
    <xf numFmtId="0" fontId="5" fillId="13" borderId="0" xfId="0" applyFont="1" applyFill="1" applyAlignment="1" applyProtection="1">
      <alignment horizontal="right"/>
    </xf>
    <xf numFmtId="0" fontId="5" fillId="15" borderId="0" xfId="0" applyFont="1" applyFill="1" applyAlignment="1" applyProtection="1">
      <alignment horizontal="right"/>
    </xf>
    <xf numFmtId="0" fontId="5" fillId="17" borderId="0" xfId="0" applyFont="1" applyFill="1" applyAlignment="1" applyProtection="1">
      <alignment horizontal="right"/>
    </xf>
    <xf numFmtId="0" fontId="5" fillId="19" borderId="0" xfId="0" applyFont="1" applyFill="1" applyAlignment="1" applyProtection="1">
      <alignment horizontal="right"/>
    </xf>
    <xf numFmtId="0" fontId="5" fillId="21" borderId="0" xfId="0" applyFont="1" applyFill="1" applyAlignment="1" applyProtection="1">
      <alignment horizontal="right"/>
    </xf>
    <xf numFmtId="165" fontId="0" fillId="24" borderId="1" xfId="0" applyNumberFormat="1" applyFill="1" applyBorder="1"/>
    <xf numFmtId="164" fontId="2" fillId="0" borderId="0" xfId="0" applyNumberFormat="1" applyFont="1" applyBorder="1" applyAlignment="1" applyProtection="1"/>
    <xf numFmtId="165" fontId="0" fillId="0" borderId="0" xfId="0" applyNumberFormat="1" applyFill="1" applyBorder="1" applyProtection="1"/>
    <xf numFmtId="165" fontId="0" fillId="25" borderId="4" xfId="0" applyNumberFormat="1" applyFill="1" applyBorder="1"/>
    <xf numFmtId="0" fontId="6" fillId="0" borderId="0" xfId="0" applyFont="1" applyAlignment="1" applyProtection="1">
      <alignment horizontal="center"/>
    </xf>
    <xf numFmtId="0" fontId="0" fillId="3" borderId="0" xfId="0" applyFill="1" applyAlignment="1" applyProtection="1">
      <alignment horizontal="center"/>
    </xf>
    <xf numFmtId="0" fontId="4" fillId="0" borderId="0" xfId="0" applyFont="1" applyAlignment="1" applyProtection="1">
      <alignment horizontal="left" vertical="center" wrapText="1"/>
    </xf>
    <xf numFmtId="0" fontId="0" fillId="16" borderId="0" xfId="0" applyFill="1" applyAlignment="1" applyProtection="1">
      <alignment horizontal="center" vertical="center" wrapText="1"/>
    </xf>
    <xf numFmtId="0" fontId="0" fillId="16" borderId="2" xfId="0" applyFill="1" applyBorder="1" applyAlignment="1" applyProtection="1">
      <alignment horizontal="center" vertical="center" wrapText="1"/>
    </xf>
    <xf numFmtId="164" fontId="2" fillId="0" borderId="0" xfId="0" applyNumberFormat="1" applyFont="1" applyAlignment="1" applyProtection="1">
      <alignment horizontal="right"/>
    </xf>
    <xf numFmtId="0" fontId="0" fillId="0" borderId="3" xfId="0" applyBorder="1" applyAlignment="1">
      <alignment horizontal="center"/>
    </xf>
    <xf numFmtId="0" fontId="0" fillId="0" borderId="0" xfId="0" applyAlignment="1" applyProtection="1">
      <alignment horizontal="center" vertical="center" wrapText="1"/>
    </xf>
    <xf numFmtId="0" fontId="0" fillId="0" borderId="2" xfId="0" applyBorder="1" applyAlignment="1" applyProtection="1">
      <alignment horizontal="center" vertical="center"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9" fillId="0" borderId="0" xfId="0" applyFont="1"/>
    <xf numFmtId="165" fontId="9" fillId="0" borderId="0" xfId="0" applyNumberFormat="1" applyFont="1"/>
    <xf numFmtId="0" fontId="9" fillId="0" borderId="0" xfId="0" applyFont="1" applyFill="1"/>
    <xf numFmtId="0" fontId="10" fillId="0" borderId="0" xfId="0" applyFont="1" applyAlignment="1" applyProtection="1">
      <alignment horizontal="center"/>
    </xf>
    <xf numFmtId="0" fontId="0" fillId="0" borderId="0" xfId="0" applyAlignment="1" applyProtection="1">
      <alignment horizontal="center"/>
    </xf>
    <xf numFmtId="165" fontId="9" fillId="26" borderId="0" xfId="0" applyNumberFormat="1" applyFont="1" applyFill="1" applyAlignment="1" applyProtection="1">
      <alignment horizontal="center" shrinkToFit="1"/>
    </xf>
    <xf numFmtId="0" fontId="0" fillId="26" borderId="0" xfId="0" applyFill="1" applyAlignment="1" applyProtection="1">
      <alignment horizontal="center" shrinkToFit="1"/>
    </xf>
    <xf numFmtId="0" fontId="9" fillId="0" borderId="0" xfId="0" applyFont="1" applyFill="1" applyProtection="1"/>
    <xf numFmtId="0" fontId="11" fillId="26" borderId="13" xfId="0" applyFont="1" applyFill="1" applyBorder="1" applyAlignment="1" applyProtection="1">
      <alignment horizontal="center" shrinkToFit="1"/>
    </xf>
    <xf numFmtId="0" fontId="9" fillId="26" borderId="14" xfId="0" applyFont="1" applyFill="1" applyBorder="1" applyAlignment="1" applyProtection="1">
      <alignment horizontal="center" shrinkToFit="1"/>
    </xf>
    <xf numFmtId="0" fontId="9" fillId="26" borderId="15" xfId="0" applyFont="1" applyFill="1" applyBorder="1" applyAlignment="1" applyProtection="1">
      <alignment horizontal="center" shrinkToFit="1"/>
    </xf>
    <xf numFmtId="0" fontId="9" fillId="26" borderId="13" xfId="0" applyFont="1" applyFill="1" applyBorder="1" applyAlignment="1" applyProtection="1">
      <alignment horizontal="center" shrinkToFit="1"/>
    </xf>
    <xf numFmtId="0" fontId="9" fillId="0" borderId="0" xfId="0" applyFont="1" applyProtection="1"/>
    <xf numFmtId="0" fontId="9" fillId="26" borderId="1" xfId="0" applyFont="1" applyFill="1" applyBorder="1" applyAlignment="1" applyProtection="1">
      <alignment shrinkToFit="1"/>
    </xf>
    <xf numFmtId="0" fontId="9" fillId="0" borderId="3" xfId="0" applyFont="1" applyBorder="1" applyAlignment="1" applyProtection="1"/>
    <xf numFmtId="165" fontId="9" fillId="0" borderId="3" xfId="0" applyNumberFormat="1" applyFont="1" applyBorder="1" applyAlignment="1" applyProtection="1"/>
    <xf numFmtId="0" fontId="9" fillId="0" borderId="1" xfId="0" applyFont="1" applyBorder="1" applyProtection="1"/>
    <xf numFmtId="0" fontId="12" fillId="27" borderId="0" xfId="0" applyFont="1" applyFill="1" applyAlignment="1" applyProtection="1">
      <alignment horizontal="right"/>
    </xf>
    <xf numFmtId="0" fontId="12" fillId="27" borderId="2" xfId="0" applyFont="1" applyFill="1" applyBorder="1" applyAlignment="1" applyProtection="1">
      <alignment horizontal="right"/>
    </xf>
    <xf numFmtId="165" fontId="9" fillId="27" borderId="1" xfId="0" applyNumberFormat="1" applyFont="1" applyFill="1" applyBorder="1" applyProtection="1"/>
    <xf numFmtId="0" fontId="10" fillId="27" borderId="1" xfId="0" applyFont="1" applyFill="1" applyBorder="1" applyProtection="1"/>
    <xf numFmtId="165" fontId="13" fillId="27" borderId="1" xfId="0" applyNumberFormat="1" applyFont="1" applyFill="1" applyBorder="1" applyProtection="1"/>
    <xf numFmtId="165" fontId="9" fillId="28" borderId="1" xfId="0" applyNumberFormat="1" applyFont="1" applyFill="1" applyBorder="1" applyProtection="1"/>
    <xf numFmtId="0" fontId="10" fillId="28" borderId="1" xfId="0" applyFont="1" applyFill="1" applyBorder="1" applyProtection="1"/>
    <xf numFmtId="165" fontId="13" fillId="28" borderId="1" xfId="0" applyNumberFormat="1" applyFont="1" applyFill="1" applyBorder="1" applyProtection="1"/>
    <xf numFmtId="0" fontId="9" fillId="0" borderId="0" xfId="0" applyFont="1" applyAlignment="1" applyProtection="1">
      <alignment horizontal="right"/>
    </xf>
    <xf numFmtId="0" fontId="9" fillId="0" borderId="0" xfId="0" applyFont="1" applyAlignment="1" applyProtection="1">
      <alignment horizontal="right"/>
    </xf>
    <xf numFmtId="0" fontId="9" fillId="0" borderId="2" xfId="0" applyFont="1" applyBorder="1" applyAlignment="1" applyProtection="1">
      <alignment horizontal="right"/>
    </xf>
    <xf numFmtId="165" fontId="9" fillId="0" borderId="1" xfId="0" applyNumberFormat="1" applyFont="1" applyFill="1" applyBorder="1" applyProtection="1"/>
    <xf numFmtId="165" fontId="9" fillId="0" borderId="1" xfId="0" applyNumberFormat="1" applyFont="1" applyBorder="1" applyProtection="1"/>
    <xf numFmtId="0" fontId="10" fillId="0" borderId="1" xfId="0" applyFont="1" applyBorder="1" applyProtection="1"/>
    <xf numFmtId="165" fontId="13" fillId="0" borderId="1" xfId="0" applyNumberFormat="1" applyFont="1" applyBorder="1" applyProtection="1"/>
    <xf numFmtId="0" fontId="12" fillId="28" borderId="0" xfId="0" applyFont="1" applyFill="1" applyAlignment="1" applyProtection="1">
      <alignment horizontal="right"/>
    </xf>
    <xf numFmtId="0" fontId="14" fillId="28" borderId="0" xfId="0" applyFont="1" applyFill="1" applyAlignment="1" applyProtection="1">
      <alignment horizontal="right"/>
    </xf>
    <xf numFmtId="165" fontId="9" fillId="29" borderId="0" xfId="0" applyNumberFormat="1" applyFont="1" applyFill="1" applyProtection="1"/>
    <xf numFmtId="0" fontId="9" fillId="29" borderId="0" xfId="0" applyFont="1" applyFill="1" applyProtection="1"/>
    <xf numFmtId="165" fontId="9" fillId="30" borderId="0" xfId="0" applyNumberFormat="1" applyFont="1" applyFill="1" applyProtection="1"/>
    <xf numFmtId="0" fontId="9" fillId="30" borderId="0" xfId="0" applyFont="1" applyFill="1" applyProtection="1"/>
    <xf numFmtId="165" fontId="9" fillId="30" borderId="13" xfId="0" applyNumberFormat="1" applyFont="1" applyFill="1" applyBorder="1" applyProtection="1"/>
    <xf numFmtId="165" fontId="9" fillId="30" borderId="14" xfId="0" applyNumberFormat="1" applyFont="1" applyFill="1" applyBorder="1" applyProtection="1"/>
    <xf numFmtId="165" fontId="9" fillId="30" borderId="15" xfId="0" applyNumberFormat="1" applyFont="1" applyFill="1" applyBorder="1" applyProtection="1"/>
    <xf numFmtId="165" fontId="9" fillId="0" borderId="0" xfId="0" applyNumberFormat="1" applyFont="1" applyProtection="1"/>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0" fillId="0" borderId="21" xfId="0" applyBorder="1" applyAlignment="1">
      <alignment horizontal="center" vertical="center" wrapText="1"/>
    </xf>
  </cellXfs>
  <cellStyles count="3">
    <cellStyle name="Hyperlink 2" xfId="1"/>
    <cellStyle name="Normal" xfId="0" builtinId="0"/>
    <cellStyle name="Normal 2"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64"/>
  <sheetViews>
    <sheetView tabSelected="1" zoomScale="150" zoomScaleNormal="150" zoomScalePageLayoutView="150" workbookViewId="0">
      <selection activeCell="G6" sqref="G6"/>
    </sheetView>
  </sheetViews>
  <sheetFormatPr baseColWidth="10" defaultRowHeight="13" x14ac:dyDescent="0"/>
  <cols>
    <col min="1" max="1" width="30.1640625" customWidth="1"/>
    <col min="2" max="2" width="13.6640625" style="1" customWidth="1"/>
    <col min="3" max="3" width="13.1640625" customWidth="1"/>
    <col min="4" max="4" width="4.33203125" customWidth="1"/>
    <col min="5" max="5" width="13.1640625" customWidth="1"/>
    <col min="6" max="6" width="8.1640625" customWidth="1"/>
    <col min="7" max="7" width="11.33203125" bestFit="1" customWidth="1"/>
    <col min="8" max="8" width="10.33203125" customWidth="1"/>
    <col min="9" max="9" width="12" customWidth="1"/>
    <col min="11" max="11" width="13" customWidth="1"/>
  </cols>
  <sheetData>
    <row r="1" spans="1:11" ht="25">
      <c r="A1" s="58" t="s">
        <v>34</v>
      </c>
      <c r="B1" s="58"/>
      <c r="C1" s="58"/>
      <c r="D1" s="58"/>
      <c r="E1" s="58"/>
      <c r="F1" s="58"/>
      <c r="G1" s="58"/>
      <c r="H1" s="58"/>
      <c r="I1" s="58"/>
      <c r="J1" s="58"/>
    </row>
    <row r="2" spans="1:11" ht="95" customHeight="1">
      <c r="A2" s="60" t="s">
        <v>39</v>
      </c>
      <c r="B2" s="60"/>
      <c r="C2" s="60"/>
      <c r="D2" s="60"/>
      <c r="E2" s="60"/>
      <c r="F2" s="60"/>
      <c r="G2" s="60"/>
      <c r="H2" s="60"/>
      <c r="I2" s="60"/>
      <c r="J2" s="60"/>
      <c r="K2" s="60"/>
    </row>
    <row r="3" spans="1:11" ht="28" customHeight="1">
      <c r="A3" s="2"/>
      <c r="B3" s="3" t="s">
        <v>0</v>
      </c>
      <c r="C3" s="4" t="s">
        <v>1</v>
      </c>
      <c r="D3" s="5" t="s">
        <v>2</v>
      </c>
      <c r="E3" s="5"/>
      <c r="F3" s="4" t="s">
        <v>3</v>
      </c>
      <c r="G3" s="4" t="s">
        <v>4</v>
      </c>
      <c r="H3" s="4" t="s">
        <v>5</v>
      </c>
      <c r="I3" s="4" t="s">
        <v>6</v>
      </c>
      <c r="J3" s="4" t="s">
        <v>7</v>
      </c>
      <c r="K3" s="4" t="s">
        <v>40</v>
      </c>
    </row>
    <row r="4" spans="1:11" ht="4" customHeight="1">
      <c r="A4" s="59"/>
      <c r="B4" s="59"/>
      <c r="C4" s="59"/>
      <c r="D4" s="59"/>
      <c r="E4" s="59"/>
      <c r="F4" s="59"/>
      <c r="G4" s="59"/>
      <c r="H4" s="59"/>
      <c r="I4" s="59"/>
      <c r="J4" s="59"/>
      <c r="K4" s="59"/>
    </row>
    <row r="5" spans="1:11" ht="14">
      <c r="A5" s="46" t="s">
        <v>8</v>
      </c>
      <c r="B5" s="40" t="s">
        <v>11</v>
      </c>
      <c r="C5" s="6">
        <f>G5+(F5*H5)</f>
        <v>0</v>
      </c>
      <c r="D5" s="42">
        <v>0</v>
      </c>
      <c r="E5" s="6">
        <f>C5*D5</f>
        <v>0</v>
      </c>
      <c r="F5" s="7">
        <f>D12+D13+D14+D15+D16+D17+D18+D19</f>
        <v>0</v>
      </c>
      <c r="G5" s="43">
        <v>0</v>
      </c>
      <c r="H5" s="8">
        <f>$K$25</f>
        <v>0</v>
      </c>
      <c r="I5" s="6">
        <f>C5/12</f>
        <v>0</v>
      </c>
      <c r="J5" s="6">
        <f>I5/2</f>
        <v>0</v>
      </c>
      <c r="K5" s="54">
        <f>I5*D5</f>
        <v>0</v>
      </c>
    </row>
    <row r="6" spans="1:11" ht="14">
      <c r="A6" s="46" t="s">
        <v>9</v>
      </c>
      <c r="B6" s="40" t="s">
        <v>11</v>
      </c>
      <c r="C6" s="6">
        <f t="shared" ref="C6:C20" si="0">G6+(F6*H6)</f>
        <v>0</v>
      </c>
      <c r="D6" s="42">
        <v>0</v>
      </c>
      <c r="E6" s="6">
        <f>C6*D6</f>
        <v>0</v>
      </c>
      <c r="F6" s="7">
        <f>D7+D8+D9+D10+D11+D20+D21</f>
        <v>0</v>
      </c>
      <c r="G6" s="43">
        <v>0</v>
      </c>
      <c r="H6" s="8">
        <f>$K$25</f>
        <v>0</v>
      </c>
      <c r="I6" s="6">
        <f t="shared" ref="I6:I21" si="1">C6/12</f>
        <v>0</v>
      </c>
      <c r="J6" s="6">
        <f t="shared" ref="J6:J21" si="2">I6/2</f>
        <v>0</v>
      </c>
      <c r="K6" s="54">
        <f t="shared" ref="K6:K21" si="3">I6*D6</f>
        <v>0</v>
      </c>
    </row>
    <row r="7" spans="1:11" ht="14">
      <c r="A7" s="9" t="s">
        <v>10</v>
      </c>
      <c r="B7" s="10" t="s">
        <v>11</v>
      </c>
      <c r="C7" s="11">
        <f>G7</f>
        <v>0</v>
      </c>
      <c r="D7" s="42">
        <v>0</v>
      </c>
      <c r="E7" s="11">
        <f>C7*D7</f>
        <v>0</v>
      </c>
      <c r="F7" s="12"/>
      <c r="G7" s="11">
        <f>K27</f>
        <v>0</v>
      </c>
      <c r="H7" s="11" t="s">
        <v>11</v>
      </c>
      <c r="I7" s="11">
        <f t="shared" si="1"/>
        <v>0</v>
      </c>
      <c r="J7" s="11">
        <f t="shared" si="2"/>
        <v>0</v>
      </c>
      <c r="K7" s="54">
        <f t="shared" si="3"/>
        <v>0</v>
      </c>
    </row>
    <row r="8" spans="1:11" ht="14">
      <c r="A8" s="47" t="s">
        <v>12</v>
      </c>
      <c r="B8" s="40" t="s">
        <v>11</v>
      </c>
      <c r="C8" s="13">
        <f t="shared" si="0"/>
        <v>0</v>
      </c>
      <c r="D8" s="42">
        <v>0</v>
      </c>
      <c r="E8" s="13">
        <f t="shared" ref="E8:E21" si="4">C8*D8</f>
        <v>0</v>
      </c>
      <c r="F8" s="14">
        <f>D9</f>
        <v>0</v>
      </c>
      <c r="G8" s="43">
        <v>0</v>
      </c>
      <c r="H8" s="13">
        <f>$K$25</f>
        <v>0</v>
      </c>
      <c r="I8" s="13">
        <f t="shared" si="1"/>
        <v>0</v>
      </c>
      <c r="J8" s="13">
        <f t="shared" si="2"/>
        <v>0</v>
      </c>
      <c r="K8" s="54">
        <f t="shared" si="3"/>
        <v>0</v>
      </c>
    </row>
    <row r="9" spans="1:11" ht="14">
      <c r="A9" s="15" t="s">
        <v>13</v>
      </c>
      <c r="B9" s="10" t="s">
        <v>11</v>
      </c>
      <c r="C9" s="11">
        <f>G9</f>
        <v>0</v>
      </c>
      <c r="D9" s="42">
        <v>0</v>
      </c>
      <c r="E9" s="11">
        <f t="shared" si="4"/>
        <v>0</v>
      </c>
      <c r="F9" s="16"/>
      <c r="G9" s="11">
        <f>K27</f>
        <v>0</v>
      </c>
      <c r="H9" s="11" t="s">
        <v>11</v>
      </c>
      <c r="I9" s="11">
        <f t="shared" si="1"/>
        <v>0</v>
      </c>
      <c r="J9" s="11">
        <f t="shared" si="2"/>
        <v>0</v>
      </c>
      <c r="K9" s="54">
        <f t="shared" si="3"/>
        <v>0</v>
      </c>
    </row>
    <row r="10" spans="1:11" ht="14">
      <c r="A10" s="48" t="s">
        <v>14</v>
      </c>
      <c r="B10" s="41" t="s">
        <v>11</v>
      </c>
      <c r="C10" s="17">
        <f>G10+(F10*H10)</f>
        <v>0</v>
      </c>
      <c r="D10" s="42">
        <v>0</v>
      </c>
      <c r="E10" s="17">
        <f t="shared" si="4"/>
        <v>0</v>
      </c>
      <c r="F10" s="18">
        <f>D11</f>
        <v>0</v>
      </c>
      <c r="G10" s="43">
        <v>0</v>
      </c>
      <c r="H10" s="17">
        <f>$K$25</f>
        <v>0</v>
      </c>
      <c r="I10" s="17">
        <f t="shared" si="1"/>
        <v>0</v>
      </c>
      <c r="J10" s="17">
        <f t="shared" si="2"/>
        <v>0</v>
      </c>
      <c r="K10" s="54">
        <f t="shared" si="3"/>
        <v>0</v>
      </c>
    </row>
    <row r="11" spans="1:11" ht="14">
      <c r="A11" s="19" t="s">
        <v>15</v>
      </c>
      <c r="B11" s="10"/>
      <c r="C11" s="11">
        <f>G11</f>
        <v>0</v>
      </c>
      <c r="D11" s="42">
        <v>0</v>
      </c>
      <c r="E11" s="11">
        <f t="shared" si="4"/>
        <v>0</v>
      </c>
      <c r="F11" s="16"/>
      <c r="G11" s="11">
        <f>K27</f>
        <v>0</v>
      </c>
      <c r="H11" s="11" t="s">
        <v>11</v>
      </c>
      <c r="I11" s="11">
        <f t="shared" si="1"/>
        <v>0</v>
      </c>
      <c r="J11" s="11">
        <f t="shared" si="2"/>
        <v>0</v>
      </c>
      <c r="K11" s="54">
        <f t="shared" si="3"/>
        <v>0</v>
      </c>
    </row>
    <row r="12" spans="1:11" ht="14">
      <c r="A12" s="49" t="s">
        <v>16</v>
      </c>
      <c r="B12" s="41" t="s">
        <v>11</v>
      </c>
      <c r="C12" s="20">
        <f t="shared" si="0"/>
        <v>0</v>
      </c>
      <c r="D12" s="42">
        <v>0</v>
      </c>
      <c r="E12" s="20">
        <f t="shared" si="4"/>
        <v>0</v>
      </c>
      <c r="F12" s="21">
        <f>D13</f>
        <v>0</v>
      </c>
      <c r="G12" s="43">
        <v>0</v>
      </c>
      <c r="H12" s="20">
        <f>$K$25</f>
        <v>0</v>
      </c>
      <c r="I12" s="20">
        <f t="shared" si="1"/>
        <v>0</v>
      </c>
      <c r="J12" s="20">
        <f t="shared" si="2"/>
        <v>0</v>
      </c>
      <c r="K12" s="54">
        <f t="shared" si="3"/>
        <v>0</v>
      </c>
    </row>
    <row r="13" spans="1:11" ht="14">
      <c r="A13" s="22" t="s">
        <v>17</v>
      </c>
      <c r="B13" s="10"/>
      <c r="C13" s="11">
        <f>G13</f>
        <v>0</v>
      </c>
      <c r="D13" s="42">
        <v>0</v>
      </c>
      <c r="E13" s="11">
        <f t="shared" si="4"/>
        <v>0</v>
      </c>
      <c r="F13" s="16"/>
      <c r="G13" s="11">
        <f>K27</f>
        <v>0</v>
      </c>
      <c r="H13" s="11" t="s">
        <v>11</v>
      </c>
      <c r="I13" s="11">
        <f t="shared" si="1"/>
        <v>0</v>
      </c>
      <c r="J13" s="11">
        <f t="shared" si="2"/>
        <v>0</v>
      </c>
      <c r="K13" s="54">
        <f t="shared" si="3"/>
        <v>0</v>
      </c>
    </row>
    <row r="14" spans="1:11" ht="14">
      <c r="A14" s="50" t="s">
        <v>18</v>
      </c>
      <c r="B14" s="41" t="s">
        <v>11</v>
      </c>
      <c r="C14" s="23">
        <f t="shared" si="0"/>
        <v>0</v>
      </c>
      <c r="D14" s="42">
        <v>0</v>
      </c>
      <c r="E14" s="23">
        <f t="shared" si="4"/>
        <v>0</v>
      </c>
      <c r="F14" s="24">
        <f>D15</f>
        <v>0</v>
      </c>
      <c r="G14" s="43">
        <v>0</v>
      </c>
      <c r="H14" s="23">
        <f>$K$25</f>
        <v>0</v>
      </c>
      <c r="I14" s="23">
        <f t="shared" si="1"/>
        <v>0</v>
      </c>
      <c r="J14" s="23">
        <f t="shared" si="2"/>
        <v>0</v>
      </c>
      <c r="K14" s="54">
        <f t="shared" si="3"/>
        <v>0</v>
      </c>
    </row>
    <row r="15" spans="1:11" ht="14">
      <c r="A15" s="25" t="s">
        <v>19</v>
      </c>
      <c r="B15" s="10" t="s">
        <v>11</v>
      </c>
      <c r="C15" s="11">
        <f>G15</f>
        <v>0</v>
      </c>
      <c r="D15" s="42">
        <v>0</v>
      </c>
      <c r="E15" s="11">
        <f t="shared" si="4"/>
        <v>0</v>
      </c>
      <c r="F15" s="16"/>
      <c r="G15" s="11">
        <f>K27</f>
        <v>0</v>
      </c>
      <c r="H15" s="11" t="s">
        <v>11</v>
      </c>
      <c r="I15" s="11">
        <f t="shared" si="1"/>
        <v>0</v>
      </c>
      <c r="J15" s="11">
        <f t="shared" si="2"/>
        <v>0</v>
      </c>
      <c r="K15" s="54">
        <f t="shared" si="3"/>
        <v>0</v>
      </c>
    </row>
    <row r="16" spans="1:11" ht="14">
      <c r="A16" s="51" t="s">
        <v>20</v>
      </c>
      <c r="B16" s="40" t="s">
        <v>11</v>
      </c>
      <c r="C16" s="26">
        <f t="shared" si="0"/>
        <v>0</v>
      </c>
      <c r="D16" s="42">
        <v>0</v>
      </c>
      <c r="E16" s="26">
        <f t="shared" si="4"/>
        <v>0</v>
      </c>
      <c r="F16" s="27">
        <f>D17</f>
        <v>0</v>
      </c>
      <c r="G16" s="43">
        <v>0</v>
      </c>
      <c r="H16" s="26">
        <f>$K$25</f>
        <v>0</v>
      </c>
      <c r="I16" s="26">
        <f t="shared" si="1"/>
        <v>0</v>
      </c>
      <c r="J16" s="26">
        <f t="shared" si="2"/>
        <v>0</v>
      </c>
      <c r="K16" s="54">
        <f t="shared" si="3"/>
        <v>0</v>
      </c>
    </row>
    <row r="17" spans="1:11" ht="14">
      <c r="A17" s="28" t="s">
        <v>21</v>
      </c>
      <c r="B17" s="10" t="s">
        <v>11</v>
      </c>
      <c r="C17" s="11">
        <f>G17</f>
        <v>0</v>
      </c>
      <c r="D17" s="42">
        <v>0</v>
      </c>
      <c r="E17" s="11">
        <f t="shared" si="4"/>
        <v>0</v>
      </c>
      <c r="F17" s="16"/>
      <c r="G17" s="11">
        <f>K27</f>
        <v>0</v>
      </c>
      <c r="H17" s="11" t="s">
        <v>11</v>
      </c>
      <c r="I17" s="11">
        <f t="shared" si="1"/>
        <v>0</v>
      </c>
      <c r="J17" s="11">
        <f t="shared" si="2"/>
        <v>0</v>
      </c>
      <c r="K17" s="54">
        <f t="shared" si="3"/>
        <v>0</v>
      </c>
    </row>
    <row r="18" spans="1:11" ht="14">
      <c r="A18" s="52" t="s">
        <v>22</v>
      </c>
      <c r="B18" s="40" t="s">
        <v>11</v>
      </c>
      <c r="C18" s="29">
        <f t="shared" si="0"/>
        <v>0</v>
      </c>
      <c r="D18" s="42">
        <v>0</v>
      </c>
      <c r="E18" s="29">
        <f t="shared" si="4"/>
        <v>0</v>
      </c>
      <c r="F18" s="30">
        <f>D19</f>
        <v>0</v>
      </c>
      <c r="G18" s="43">
        <v>0</v>
      </c>
      <c r="H18" s="29">
        <f>$K$25</f>
        <v>0</v>
      </c>
      <c r="I18" s="29">
        <f t="shared" si="1"/>
        <v>0</v>
      </c>
      <c r="J18" s="29">
        <f t="shared" si="2"/>
        <v>0</v>
      </c>
      <c r="K18" s="54">
        <f t="shared" si="3"/>
        <v>0</v>
      </c>
    </row>
    <row r="19" spans="1:11" ht="14">
      <c r="A19" s="31" t="s">
        <v>23</v>
      </c>
      <c r="B19" s="10" t="s">
        <v>11</v>
      </c>
      <c r="C19" s="11">
        <f>G19</f>
        <v>0</v>
      </c>
      <c r="D19" s="42">
        <v>0</v>
      </c>
      <c r="E19" s="11">
        <f t="shared" si="4"/>
        <v>0</v>
      </c>
      <c r="F19" s="16"/>
      <c r="G19" s="11">
        <f>K27</f>
        <v>0</v>
      </c>
      <c r="H19" s="11" t="s">
        <v>11</v>
      </c>
      <c r="I19" s="11">
        <f t="shared" si="1"/>
        <v>0</v>
      </c>
      <c r="J19" s="11">
        <f t="shared" si="2"/>
        <v>0</v>
      </c>
      <c r="K19" s="54">
        <f t="shared" si="3"/>
        <v>0</v>
      </c>
    </row>
    <row r="20" spans="1:11" ht="14">
      <c r="A20" s="53" t="s">
        <v>24</v>
      </c>
      <c r="B20" s="40" t="s">
        <v>11</v>
      </c>
      <c r="C20" s="32">
        <f t="shared" si="0"/>
        <v>0</v>
      </c>
      <c r="D20" s="42">
        <v>0</v>
      </c>
      <c r="E20" s="32">
        <f t="shared" si="4"/>
        <v>0</v>
      </c>
      <c r="F20" s="33">
        <f>D21</f>
        <v>0</v>
      </c>
      <c r="G20" s="43">
        <v>0</v>
      </c>
      <c r="H20" s="32">
        <f>$K$25</f>
        <v>0</v>
      </c>
      <c r="I20" s="32">
        <f t="shared" si="1"/>
        <v>0</v>
      </c>
      <c r="J20" s="32">
        <f t="shared" si="2"/>
        <v>0</v>
      </c>
      <c r="K20" s="54">
        <f t="shared" si="3"/>
        <v>0</v>
      </c>
    </row>
    <row r="21" spans="1:11" ht="14">
      <c r="A21" s="34" t="s">
        <v>25</v>
      </c>
      <c r="B21" s="10" t="s">
        <v>11</v>
      </c>
      <c r="C21" s="11">
        <f>G21</f>
        <v>0</v>
      </c>
      <c r="D21" s="42">
        <v>0</v>
      </c>
      <c r="E21" s="11">
        <f t="shared" si="4"/>
        <v>0</v>
      </c>
      <c r="F21" s="16"/>
      <c r="G21" s="11">
        <f>K27</f>
        <v>0</v>
      </c>
      <c r="H21" s="11" t="s">
        <v>11</v>
      </c>
      <c r="I21" s="11">
        <f t="shared" si="1"/>
        <v>0</v>
      </c>
      <c r="J21" s="11">
        <f t="shared" si="2"/>
        <v>0</v>
      </c>
      <c r="K21" s="54">
        <f t="shared" si="3"/>
        <v>0</v>
      </c>
    </row>
    <row r="22" spans="1:11" ht="4" customHeight="1" thickBot="1">
      <c r="A22" s="35"/>
      <c r="B22" s="36"/>
      <c r="C22" s="35"/>
      <c r="D22" s="35"/>
      <c r="E22" s="35"/>
      <c r="F22" s="35"/>
      <c r="G22" s="35"/>
      <c r="H22" s="35"/>
      <c r="I22" s="35"/>
      <c r="J22" s="35"/>
    </row>
    <row r="23" spans="1:11" ht="14" thickBot="1">
      <c r="B23" s="55"/>
      <c r="C23" s="56" t="s">
        <v>11</v>
      </c>
      <c r="D23" s="37">
        <f>SUM(D5:D21)</f>
        <v>0</v>
      </c>
      <c r="E23" s="38" t="s">
        <v>26</v>
      </c>
      <c r="F23" s="35"/>
      <c r="G23" s="35"/>
      <c r="H23" s="63" t="s">
        <v>41</v>
      </c>
      <c r="I23" s="63"/>
      <c r="J23" s="63"/>
      <c r="K23" s="57">
        <f>SUM(K5:K21)</f>
        <v>0</v>
      </c>
    </row>
    <row r="24" spans="1:11" ht="4" customHeight="1">
      <c r="A24" s="35"/>
      <c r="B24" s="35"/>
      <c r="C24" s="35"/>
      <c r="D24" s="35"/>
      <c r="E24" s="35"/>
      <c r="F24" s="35"/>
      <c r="G24" s="35"/>
      <c r="H24" s="35"/>
      <c r="I24" s="35"/>
      <c r="J24" s="35"/>
    </row>
    <row r="25" spans="1:11" ht="42" customHeight="1">
      <c r="A25" s="61" t="s">
        <v>27</v>
      </c>
      <c r="B25" s="61"/>
      <c r="C25" s="61"/>
      <c r="D25" s="61"/>
      <c r="E25" s="61"/>
      <c r="F25" s="61"/>
      <c r="G25" s="61"/>
      <c r="H25" s="61"/>
      <c r="I25" s="61"/>
      <c r="J25" s="62"/>
      <c r="K25" s="44">
        <v>0</v>
      </c>
    </row>
    <row r="26" spans="1:11" ht="4" customHeight="1">
      <c r="A26" s="35"/>
      <c r="B26" s="35"/>
      <c r="C26" s="35"/>
      <c r="D26" s="35"/>
      <c r="E26" s="35"/>
      <c r="F26" s="35"/>
      <c r="G26" s="35"/>
      <c r="H26" s="35"/>
      <c r="I26" s="35"/>
      <c r="J26" s="35"/>
    </row>
    <row r="27" spans="1:11">
      <c r="A27" s="35"/>
      <c r="B27" s="35"/>
      <c r="C27" s="35"/>
      <c r="D27" s="35"/>
      <c r="E27" s="35"/>
      <c r="F27" s="35"/>
      <c r="H27" s="35" t="s">
        <v>28</v>
      </c>
      <c r="I27" s="35"/>
      <c r="J27" s="35"/>
      <c r="K27" s="43">
        <v>0</v>
      </c>
    </row>
    <row r="28" spans="1:11" ht="12" customHeight="1">
      <c r="A28" s="65" t="s">
        <v>29</v>
      </c>
      <c r="B28" s="65"/>
      <c r="C28" s="65"/>
      <c r="D28" s="65"/>
      <c r="E28" s="65"/>
      <c r="F28" s="65"/>
      <c r="G28" s="66"/>
      <c r="H28" s="27" t="s">
        <v>30</v>
      </c>
      <c r="I28" s="27" t="s">
        <v>31</v>
      </c>
      <c r="J28" s="27" t="s">
        <v>32</v>
      </c>
      <c r="K28" s="27" t="s">
        <v>33</v>
      </c>
    </row>
    <row r="29" spans="1:11">
      <c r="A29" s="65"/>
      <c r="B29" s="65"/>
      <c r="C29" s="65"/>
      <c r="D29" s="65"/>
      <c r="E29" s="65"/>
      <c r="F29" s="65"/>
      <c r="G29" s="66"/>
      <c r="H29" s="39">
        <v>11</v>
      </c>
      <c r="I29" s="39">
        <v>440</v>
      </c>
      <c r="J29" s="39">
        <v>1907</v>
      </c>
      <c r="K29" s="39">
        <v>22880</v>
      </c>
    </row>
    <row r="30" spans="1:11">
      <c r="A30" s="65"/>
      <c r="B30" s="65"/>
      <c r="C30" s="65"/>
      <c r="D30" s="65"/>
      <c r="E30" s="65"/>
      <c r="F30" s="65"/>
      <c r="G30" s="66"/>
      <c r="H30" s="39">
        <v>12</v>
      </c>
      <c r="I30" s="39">
        <v>480</v>
      </c>
      <c r="J30" s="39">
        <v>2080</v>
      </c>
      <c r="K30" s="39">
        <v>24960</v>
      </c>
    </row>
    <row r="31" spans="1:11">
      <c r="A31" s="65"/>
      <c r="B31" s="65"/>
      <c r="C31" s="65"/>
      <c r="D31" s="65"/>
      <c r="E31" s="65"/>
      <c r="F31" s="65"/>
      <c r="G31" s="66"/>
      <c r="H31" s="39">
        <v>13</v>
      </c>
      <c r="I31" s="39">
        <v>520</v>
      </c>
      <c r="J31" s="39">
        <v>2253</v>
      </c>
      <c r="K31" s="39">
        <v>27040</v>
      </c>
    </row>
    <row r="32" spans="1:11">
      <c r="A32" s="65"/>
      <c r="B32" s="65"/>
      <c r="C32" s="65"/>
      <c r="D32" s="65"/>
      <c r="E32" s="65"/>
      <c r="F32" s="65"/>
      <c r="G32" s="66"/>
      <c r="H32" s="39">
        <v>14</v>
      </c>
      <c r="I32" s="39">
        <v>560</v>
      </c>
      <c r="J32" s="39">
        <v>2427</v>
      </c>
      <c r="K32" s="39">
        <v>29120</v>
      </c>
    </row>
    <row r="33" spans="1:11">
      <c r="A33" s="65"/>
      <c r="B33" s="65"/>
      <c r="C33" s="65"/>
      <c r="D33" s="65"/>
      <c r="E33" s="65"/>
      <c r="F33" s="65"/>
      <c r="G33" s="66"/>
      <c r="H33" s="39">
        <v>15</v>
      </c>
      <c r="I33" s="39">
        <v>600</v>
      </c>
      <c r="J33" s="39">
        <v>2600</v>
      </c>
      <c r="K33" s="39">
        <v>31200</v>
      </c>
    </row>
    <row r="34" spans="1:11">
      <c r="A34" s="65"/>
      <c r="B34" s="65"/>
      <c r="C34" s="65"/>
      <c r="D34" s="65"/>
      <c r="E34" s="65"/>
      <c r="F34" s="65"/>
      <c r="G34" s="66"/>
      <c r="H34" s="39">
        <v>16</v>
      </c>
      <c r="I34" s="39">
        <f>H34*40</f>
        <v>640</v>
      </c>
      <c r="J34" s="39">
        <v>2773</v>
      </c>
      <c r="K34" s="39">
        <v>33280</v>
      </c>
    </row>
    <row r="35" spans="1:11">
      <c r="A35" s="65"/>
      <c r="B35" s="65"/>
      <c r="C35" s="65"/>
      <c r="D35" s="65"/>
      <c r="E35" s="65"/>
      <c r="F35" s="65"/>
      <c r="G35" s="66"/>
      <c r="H35" s="39">
        <v>17</v>
      </c>
      <c r="I35" s="39">
        <v>680</v>
      </c>
      <c r="J35" s="39">
        <v>2947</v>
      </c>
      <c r="K35" s="39">
        <v>35360</v>
      </c>
    </row>
    <row r="36" spans="1:11">
      <c r="A36" s="65"/>
      <c r="B36" s="65"/>
      <c r="C36" s="65"/>
      <c r="D36" s="65"/>
      <c r="E36" s="65"/>
      <c r="F36" s="65"/>
      <c r="G36" s="66"/>
      <c r="H36" s="39">
        <v>18</v>
      </c>
      <c r="I36" s="39">
        <v>720</v>
      </c>
      <c r="J36" s="39">
        <v>3120</v>
      </c>
      <c r="K36" s="39">
        <v>37440</v>
      </c>
    </row>
    <row r="37" spans="1:11" ht="14" thickBot="1">
      <c r="B37"/>
    </row>
    <row r="38" spans="1:11">
      <c r="A38" s="45" t="s">
        <v>36</v>
      </c>
      <c r="B38" t="s">
        <v>35</v>
      </c>
      <c r="E38" s="67" t="s">
        <v>38</v>
      </c>
      <c r="F38" s="68"/>
      <c r="G38" s="68"/>
      <c r="H38" s="68"/>
      <c r="I38" s="68"/>
      <c r="J38" s="68"/>
      <c r="K38" s="69"/>
    </row>
    <row r="39" spans="1:11">
      <c r="A39" s="45" t="s">
        <v>8</v>
      </c>
      <c r="B39" s="64"/>
      <c r="C39" s="64"/>
      <c r="E39" s="70"/>
      <c r="F39" s="71"/>
      <c r="G39" s="71"/>
      <c r="H39" s="71"/>
      <c r="I39" s="71"/>
      <c r="J39" s="71"/>
      <c r="K39" s="72"/>
    </row>
    <row r="40" spans="1:11">
      <c r="A40" s="45" t="s">
        <v>9</v>
      </c>
      <c r="B40" s="64"/>
      <c r="C40" s="64"/>
      <c r="E40" s="70"/>
      <c r="F40" s="71"/>
      <c r="G40" s="71"/>
      <c r="H40" s="71"/>
      <c r="I40" s="71"/>
      <c r="J40" s="71"/>
      <c r="K40" s="72"/>
    </row>
    <row r="41" spans="1:11">
      <c r="A41" s="45" t="s">
        <v>12</v>
      </c>
      <c r="B41" s="64"/>
      <c r="C41" s="64"/>
      <c r="E41" s="70"/>
      <c r="F41" s="71"/>
      <c r="G41" s="71"/>
      <c r="H41" s="71"/>
      <c r="I41" s="71"/>
      <c r="J41" s="71"/>
      <c r="K41" s="72"/>
    </row>
    <row r="42" spans="1:11">
      <c r="A42" s="45" t="s">
        <v>18</v>
      </c>
      <c r="B42" s="64"/>
      <c r="C42" s="64"/>
      <c r="E42" s="70"/>
      <c r="F42" s="71"/>
      <c r="G42" s="71"/>
      <c r="H42" s="71"/>
      <c r="I42" s="71"/>
      <c r="J42" s="71"/>
      <c r="K42" s="72"/>
    </row>
    <row r="43" spans="1:11">
      <c r="A43" s="45" t="s">
        <v>16</v>
      </c>
      <c r="B43" s="64"/>
      <c r="C43" s="64"/>
      <c r="E43" s="70"/>
      <c r="F43" s="71"/>
      <c r="G43" s="71"/>
      <c r="H43" s="71"/>
      <c r="I43" s="71"/>
      <c r="J43" s="71"/>
      <c r="K43" s="72"/>
    </row>
    <row r="44" spans="1:11">
      <c r="A44" s="45" t="s">
        <v>14</v>
      </c>
      <c r="B44" s="64"/>
      <c r="C44" s="64"/>
      <c r="E44" s="70"/>
      <c r="F44" s="71"/>
      <c r="G44" s="71"/>
      <c r="H44" s="71"/>
      <c r="I44" s="71"/>
      <c r="J44" s="71"/>
      <c r="K44" s="72"/>
    </row>
    <row r="45" spans="1:11">
      <c r="A45" s="45" t="s">
        <v>20</v>
      </c>
      <c r="B45" s="64"/>
      <c r="C45" s="64"/>
      <c r="E45" s="70"/>
      <c r="F45" s="71"/>
      <c r="G45" s="71"/>
      <c r="H45" s="71"/>
      <c r="I45" s="71"/>
      <c r="J45" s="71"/>
      <c r="K45" s="72"/>
    </row>
    <row r="46" spans="1:11">
      <c r="A46" s="45" t="s">
        <v>37</v>
      </c>
      <c r="B46" s="64"/>
      <c r="C46" s="64"/>
      <c r="E46" s="70"/>
      <c r="F46" s="71"/>
      <c r="G46" s="71"/>
      <c r="H46" s="71"/>
      <c r="I46" s="71"/>
      <c r="J46" s="71"/>
      <c r="K46" s="72"/>
    </row>
    <row r="47" spans="1:11" ht="14" thickBot="1">
      <c r="A47" s="45" t="s">
        <v>24</v>
      </c>
      <c r="B47" s="64"/>
      <c r="C47" s="64"/>
      <c r="E47" s="73"/>
      <c r="F47" s="74"/>
      <c r="G47" s="74"/>
      <c r="H47" s="74"/>
      <c r="I47" s="74"/>
      <c r="J47" s="74"/>
      <c r="K47" s="75"/>
    </row>
    <row r="48" spans="1:11">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row r="62" spans="2:2">
      <c r="B62"/>
    </row>
    <row r="63" spans="2:2">
      <c r="B63"/>
    </row>
    <row r="64" spans="2:2">
      <c r="B64"/>
    </row>
  </sheetData>
  <sheetProtection password="C640" sheet="1" objects="1" scenarios="1"/>
  <mergeCells count="16">
    <mergeCell ref="B44:C44"/>
    <mergeCell ref="B45:C45"/>
    <mergeCell ref="B46:C46"/>
    <mergeCell ref="B47:C47"/>
    <mergeCell ref="A28:G36"/>
    <mergeCell ref="E38:K47"/>
    <mergeCell ref="B39:C39"/>
    <mergeCell ref="B40:C40"/>
    <mergeCell ref="B41:C41"/>
    <mergeCell ref="B42:C42"/>
    <mergeCell ref="B43:C43"/>
    <mergeCell ref="A1:J1"/>
    <mergeCell ref="A4:K4"/>
    <mergeCell ref="A2:K2"/>
    <mergeCell ref="A25:J25"/>
    <mergeCell ref="H23:J23"/>
  </mergeCells>
  <phoneticPr fontId="4" type="noConversion"/>
  <pageMargins left="0.75" right="0.75" top="1" bottom="1" header="0.5" footer="0.5"/>
  <pageSetup scale="62"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workbookViewId="0">
      <selection activeCell="I31" sqref="I31"/>
    </sheetView>
  </sheetViews>
  <sheetFormatPr baseColWidth="10" defaultRowHeight="15" x14ac:dyDescent="0"/>
  <cols>
    <col min="1" max="1" width="10.83203125" style="76"/>
    <col min="2" max="2" width="6.6640625" style="76" customWidth="1"/>
    <col min="3" max="3" width="20.5" style="76" customWidth="1"/>
    <col min="4" max="4" width="12.5" style="76" customWidth="1"/>
    <col min="5" max="5" width="0.33203125" style="77" customWidth="1"/>
    <col min="6" max="6" width="2" style="76" customWidth="1"/>
    <col min="7" max="7" width="12.1640625" style="76" customWidth="1"/>
    <col min="8" max="8" width="1.6640625" style="76" customWidth="1"/>
    <col min="9" max="9" width="12.1640625" style="76" bestFit="1" customWidth="1"/>
    <col min="10" max="10" width="0.33203125" style="76" hidden="1" customWidth="1"/>
    <col min="11" max="11" width="2.5" style="76" customWidth="1"/>
    <col min="12" max="12" width="13.1640625" style="76" customWidth="1"/>
    <col min="13" max="13" width="2.83203125" style="76" customWidth="1"/>
    <col min="14" max="14" width="12.33203125" style="76" customWidth="1"/>
    <col min="15" max="15" width="10.83203125" style="76" hidden="1" customWidth="1"/>
    <col min="16" max="16" width="2" style="76" customWidth="1"/>
    <col min="17" max="17" width="13.33203125" style="76" customWidth="1"/>
    <col min="18" max="18" width="2.6640625" style="76" customWidth="1"/>
    <col min="19" max="19" width="11.83203125" style="76" customWidth="1"/>
    <col min="20" max="20" width="2.33203125" style="76" customWidth="1"/>
    <col min="21" max="21" width="10.83203125" style="76"/>
    <col min="22" max="22" width="2.5" style="76" customWidth="1"/>
    <col min="23" max="23" width="10.83203125" style="76"/>
    <col min="24" max="24" width="2.83203125" style="76" customWidth="1"/>
    <col min="25" max="16384" width="10.83203125" style="76"/>
  </cols>
  <sheetData>
    <row r="1" spans="1:25">
      <c r="A1" s="76" t="s">
        <v>42</v>
      </c>
      <c r="M1" s="78"/>
      <c r="R1" s="78"/>
    </row>
    <row r="2" spans="1:25">
      <c r="A2" s="79" t="s">
        <v>43</v>
      </c>
      <c r="B2" s="80"/>
      <c r="C2" s="80"/>
      <c r="D2" s="81" t="s">
        <v>44</v>
      </c>
      <c r="E2" s="82"/>
      <c r="F2" s="82"/>
      <c r="G2" s="82"/>
      <c r="H2" s="83"/>
      <c r="I2" s="84" t="s">
        <v>45</v>
      </c>
      <c r="J2" s="85"/>
      <c r="K2" s="85"/>
      <c r="L2" s="86"/>
      <c r="M2" s="83"/>
      <c r="N2" s="84" t="s">
        <v>46</v>
      </c>
      <c r="O2" s="85"/>
      <c r="P2" s="85"/>
      <c r="Q2" s="86"/>
      <c r="R2" s="83"/>
      <c r="S2" s="87" t="s">
        <v>47</v>
      </c>
      <c r="T2" s="85"/>
      <c r="U2" s="86"/>
      <c r="V2" s="88"/>
      <c r="W2" s="89" t="s">
        <v>48</v>
      </c>
      <c r="X2" s="89"/>
      <c r="Y2" s="89"/>
    </row>
    <row r="3" spans="1:25" ht="6" customHeight="1">
      <c r="A3" s="88"/>
      <c r="B3" s="88"/>
      <c r="C3" s="88"/>
      <c r="D3" s="90"/>
      <c r="E3" s="91"/>
      <c r="F3" s="90"/>
      <c r="G3" s="90"/>
      <c r="H3" s="83"/>
      <c r="I3" s="92"/>
      <c r="J3" s="92"/>
      <c r="K3" s="92"/>
      <c r="L3" s="92"/>
      <c r="M3" s="83"/>
      <c r="N3" s="92"/>
      <c r="O3" s="92"/>
      <c r="P3" s="92"/>
      <c r="Q3" s="92"/>
      <c r="R3" s="83"/>
      <c r="S3" s="92"/>
      <c r="T3" s="92"/>
      <c r="U3" s="92"/>
      <c r="V3" s="88"/>
      <c r="W3" s="92"/>
      <c r="X3" s="92"/>
      <c r="Y3" s="92"/>
    </row>
    <row r="4" spans="1:25" ht="15" customHeight="1">
      <c r="A4" s="93" t="s">
        <v>49</v>
      </c>
      <c r="B4" s="93"/>
      <c r="C4" s="94"/>
      <c r="D4" s="95">
        <f>E4+10000</f>
        <v>110000</v>
      </c>
      <c r="E4" s="95">
        <v>100000</v>
      </c>
      <c r="F4" s="96" t="s">
        <v>50</v>
      </c>
      <c r="G4" s="95">
        <f>E4-5000</f>
        <v>95000</v>
      </c>
      <c r="H4" s="83" t="s">
        <v>11</v>
      </c>
      <c r="I4" s="95">
        <f t="shared" ref="I4:I19" si="0">D4/12</f>
        <v>9166.6666666666661</v>
      </c>
      <c r="J4" s="95">
        <f t="shared" ref="J4:K19" si="1">E4</f>
        <v>100000</v>
      </c>
      <c r="K4" s="95" t="str">
        <f t="shared" si="1"/>
        <v>-</v>
      </c>
      <c r="L4" s="95">
        <f t="shared" ref="L4:L19" si="2">G4/12</f>
        <v>7916.666666666667</v>
      </c>
      <c r="M4" s="83"/>
      <c r="N4" s="95">
        <f t="shared" ref="N4:N19" si="3">W4*2</f>
        <v>6600</v>
      </c>
      <c r="O4" s="95">
        <f t="shared" ref="O4:O19" si="4">I4</f>
        <v>9166.6666666666661</v>
      </c>
      <c r="P4" s="95" t="s">
        <v>51</v>
      </c>
      <c r="Q4" s="95">
        <f t="shared" ref="Q4:Q19" si="5">Y4*2</f>
        <v>5700</v>
      </c>
      <c r="R4" s="83"/>
      <c r="S4" s="95">
        <f t="shared" ref="S4:S19" si="6">I4/2</f>
        <v>4583.333333333333</v>
      </c>
      <c r="T4" s="95" t="str">
        <f t="shared" ref="T4:T19" si="7">K4</f>
        <v>-</v>
      </c>
      <c r="U4" s="97">
        <f t="shared" ref="U4:U19" si="8">L4/2</f>
        <v>3958.3333333333335</v>
      </c>
      <c r="V4" s="88"/>
      <c r="W4" s="95">
        <f t="shared" ref="W4:W19" si="9">S4-(S4*0.28)</f>
        <v>3300</v>
      </c>
      <c r="X4" s="95" t="s">
        <v>52</v>
      </c>
      <c r="Y4" s="97">
        <f t="shared" ref="Y4:Y19" si="10">U4-(U4*0.28)</f>
        <v>2850</v>
      </c>
    </row>
    <row r="5" spans="1:25" ht="15" customHeight="1">
      <c r="A5" s="93" t="s">
        <v>53</v>
      </c>
      <c r="B5" s="93"/>
      <c r="C5" s="94"/>
      <c r="D5" s="98">
        <f t="shared" ref="D5:D18" si="11">E5+5000</f>
        <v>75000</v>
      </c>
      <c r="E5" s="98">
        <v>70000</v>
      </c>
      <c r="F5" s="99" t="s">
        <v>50</v>
      </c>
      <c r="G5" s="98">
        <f t="shared" ref="G5:G18" si="12">E5-5000</f>
        <v>65000</v>
      </c>
      <c r="H5" s="83"/>
      <c r="I5" s="98">
        <f t="shared" si="0"/>
        <v>6250</v>
      </c>
      <c r="J5" s="98">
        <f t="shared" si="1"/>
        <v>70000</v>
      </c>
      <c r="K5" s="98" t="str">
        <f t="shared" si="1"/>
        <v>-</v>
      </c>
      <c r="L5" s="98">
        <f t="shared" si="2"/>
        <v>5416.666666666667</v>
      </c>
      <c r="M5" s="83"/>
      <c r="N5" s="98">
        <f t="shared" si="3"/>
        <v>4500</v>
      </c>
      <c r="O5" s="98">
        <f t="shared" si="4"/>
        <v>6250</v>
      </c>
      <c r="P5" s="98" t="s">
        <v>51</v>
      </c>
      <c r="Q5" s="98">
        <f t="shared" si="5"/>
        <v>3900</v>
      </c>
      <c r="R5" s="83"/>
      <c r="S5" s="98">
        <f t="shared" si="6"/>
        <v>3125</v>
      </c>
      <c r="T5" s="98" t="str">
        <f t="shared" si="7"/>
        <v>-</v>
      </c>
      <c r="U5" s="100">
        <f t="shared" si="8"/>
        <v>2708.3333333333335</v>
      </c>
      <c r="V5" s="88"/>
      <c r="W5" s="98">
        <f t="shared" si="9"/>
        <v>2250</v>
      </c>
      <c r="X5" s="98" t="s">
        <v>52</v>
      </c>
      <c r="Y5" s="100">
        <f t="shared" si="10"/>
        <v>1950</v>
      </c>
    </row>
    <row r="6" spans="1:25" ht="15" customHeight="1">
      <c r="A6" s="101"/>
      <c r="B6" s="102" t="s">
        <v>54</v>
      </c>
      <c r="C6" s="103"/>
      <c r="D6" s="104">
        <f t="shared" si="11"/>
        <v>60000</v>
      </c>
      <c r="E6" s="105">
        <v>55000</v>
      </c>
      <c r="F6" s="106" t="s">
        <v>50</v>
      </c>
      <c r="G6" s="105">
        <f t="shared" si="12"/>
        <v>50000</v>
      </c>
      <c r="H6" s="83"/>
      <c r="I6" s="105">
        <f t="shared" si="0"/>
        <v>5000</v>
      </c>
      <c r="J6" s="105">
        <f t="shared" si="1"/>
        <v>55000</v>
      </c>
      <c r="K6" s="105" t="str">
        <f t="shared" si="1"/>
        <v>-</v>
      </c>
      <c r="L6" s="105">
        <f t="shared" si="2"/>
        <v>4166.666666666667</v>
      </c>
      <c r="M6" s="83"/>
      <c r="N6" s="104">
        <f t="shared" si="3"/>
        <v>3600</v>
      </c>
      <c r="O6" s="104">
        <f t="shared" si="4"/>
        <v>5000</v>
      </c>
      <c r="P6" s="104" t="s">
        <v>51</v>
      </c>
      <c r="Q6" s="104">
        <f t="shared" si="5"/>
        <v>3000</v>
      </c>
      <c r="R6" s="83"/>
      <c r="S6" s="105">
        <f t="shared" si="6"/>
        <v>2500</v>
      </c>
      <c r="T6" s="105" t="str">
        <f t="shared" si="7"/>
        <v>-</v>
      </c>
      <c r="U6" s="107">
        <f t="shared" si="8"/>
        <v>2083.3333333333335</v>
      </c>
      <c r="V6" s="88"/>
      <c r="W6" s="105">
        <f t="shared" si="9"/>
        <v>1800</v>
      </c>
      <c r="X6" s="105" t="s">
        <v>52</v>
      </c>
      <c r="Y6" s="107">
        <f t="shared" si="10"/>
        <v>1500</v>
      </c>
    </row>
    <row r="7" spans="1:25" ht="15" customHeight="1">
      <c r="A7" s="101"/>
      <c r="B7" s="102" t="s">
        <v>55</v>
      </c>
      <c r="C7" s="102"/>
      <c r="D7" s="104">
        <v>30000</v>
      </c>
      <c r="E7" s="105">
        <v>35000</v>
      </c>
      <c r="F7" s="106" t="s">
        <v>50</v>
      </c>
      <c r="G7" s="105">
        <v>24000</v>
      </c>
      <c r="H7" s="83"/>
      <c r="I7" s="105">
        <f t="shared" si="0"/>
        <v>2500</v>
      </c>
      <c r="J7" s="105">
        <f t="shared" si="1"/>
        <v>35000</v>
      </c>
      <c r="K7" s="105" t="str">
        <f t="shared" si="1"/>
        <v>-</v>
      </c>
      <c r="L7" s="105">
        <f t="shared" si="2"/>
        <v>2000</v>
      </c>
      <c r="M7" s="83"/>
      <c r="N7" s="104">
        <f t="shared" si="3"/>
        <v>1800</v>
      </c>
      <c r="O7" s="104">
        <f t="shared" si="4"/>
        <v>2500</v>
      </c>
      <c r="P7" s="104" t="s">
        <v>51</v>
      </c>
      <c r="Q7" s="104">
        <f t="shared" si="5"/>
        <v>1440</v>
      </c>
      <c r="R7" s="83"/>
      <c r="S7" s="105">
        <f t="shared" si="6"/>
        <v>1250</v>
      </c>
      <c r="T7" s="105" t="str">
        <f t="shared" si="7"/>
        <v>-</v>
      </c>
      <c r="U7" s="107">
        <f t="shared" si="8"/>
        <v>1000</v>
      </c>
      <c r="V7" s="88"/>
      <c r="W7" s="105">
        <f t="shared" si="9"/>
        <v>900</v>
      </c>
      <c r="X7" s="105" t="s">
        <v>52</v>
      </c>
      <c r="Y7" s="107">
        <f t="shared" si="10"/>
        <v>720</v>
      </c>
    </row>
    <row r="8" spans="1:25" ht="15" customHeight="1">
      <c r="A8" s="101"/>
      <c r="B8" s="108" t="s">
        <v>56</v>
      </c>
      <c r="C8" s="109"/>
      <c r="D8" s="98">
        <f t="shared" si="11"/>
        <v>75000</v>
      </c>
      <c r="E8" s="98">
        <v>70000</v>
      </c>
      <c r="F8" s="99" t="s">
        <v>50</v>
      </c>
      <c r="G8" s="98">
        <f t="shared" si="12"/>
        <v>65000</v>
      </c>
      <c r="H8" s="83"/>
      <c r="I8" s="98">
        <f t="shared" si="0"/>
        <v>6250</v>
      </c>
      <c r="J8" s="98">
        <f t="shared" si="1"/>
        <v>70000</v>
      </c>
      <c r="K8" s="98" t="str">
        <f t="shared" si="1"/>
        <v>-</v>
      </c>
      <c r="L8" s="98">
        <f t="shared" si="2"/>
        <v>5416.666666666667</v>
      </c>
      <c r="M8" s="83"/>
      <c r="N8" s="98">
        <f t="shared" si="3"/>
        <v>4500</v>
      </c>
      <c r="O8" s="98">
        <f t="shared" si="4"/>
        <v>6250</v>
      </c>
      <c r="P8" s="98" t="s">
        <v>51</v>
      </c>
      <c r="Q8" s="98">
        <f t="shared" si="5"/>
        <v>3900</v>
      </c>
      <c r="R8" s="83"/>
      <c r="S8" s="98">
        <f t="shared" si="6"/>
        <v>3125</v>
      </c>
      <c r="T8" s="98" t="str">
        <f t="shared" si="7"/>
        <v>-</v>
      </c>
      <c r="U8" s="100">
        <f t="shared" si="8"/>
        <v>2708.3333333333335</v>
      </c>
      <c r="V8" s="88"/>
      <c r="W8" s="98">
        <f t="shared" si="9"/>
        <v>2250</v>
      </c>
      <c r="X8" s="98" t="s">
        <v>52</v>
      </c>
      <c r="Y8" s="100">
        <f t="shared" si="10"/>
        <v>1950</v>
      </c>
    </row>
    <row r="9" spans="1:25" ht="15" customHeight="1">
      <c r="A9" s="101"/>
      <c r="B9" s="102" t="s">
        <v>57</v>
      </c>
      <c r="C9" s="102"/>
      <c r="D9" s="104">
        <f t="shared" si="11"/>
        <v>60000</v>
      </c>
      <c r="E9" s="105">
        <v>55000</v>
      </c>
      <c r="F9" s="106" t="s">
        <v>50</v>
      </c>
      <c r="G9" s="105">
        <f t="shared" si="12"/>
        <v>50000</v>
      </c>
      <c r="H9" s="83"/>
      <c r="I9" s="105">
        <f t="shared" si="0"/>
        <v>5000</v>
      </c>
      <c r="J9" s="105">
        <f t="shared" si="1"/>
        <v>55000</v>
      </c>
      <c r="K9" s="105" t="str">
        <f t="shared" si="1"/>
        <v>-</v>
      </c>
      <c r="L9" s="105">
        <f t="shared" si="2"/>
        <v>4166.666666666667</v>
      </c>
      <c r="M9" s="83"/>
      <c r="N9" s="104">
        <f t="shared" si="3"/>
        <v>3600</v>
      </c>
      <c r="O9" s="104">
        <f t="shared" si="4"/>
        <v>5000</v>
      </c>
      <c r="P9" s="104" t="s">
        <v>51</v>
      </c>
      <c r="Q9" s="104">
        <f t="shared" si="5"/>
        <v>3000</v>
      </c>
      <c r="R9" s="83"/>
      <c r="S9" s="105">
        <f t="shared" si="6"/>
        <v>2500</v>
      </c>
      <c r="T9" s="105" t="str">
        <f t="shared" si="7"/>
        <v>-</v>
      </c>
      <c r="U9" s="107">
        <f t="shared" si="8"/>
        <v>2083.3333333333335</v>
      </c>
      <c r="V9" s="88"/>
      <c r="W9" s="105">
        <f t="shared" si="9"/>
        <v>1800</v>
      </c>
      <c r="X9" s="105" t="s">
        <v>52</v>
      </c>
      <c r="Y9" s="107">
        <f t="shared" si="10"/>
        <v>1500</v>
      </c>
    </row>
    <row r="10" spans="1:25" ht="15" customHeight="1">
      <c r="A10" s="101"/>
      <c r="B10" s="102" t="s">
        <v>58</v>
      </c>
      <c r="C10" s="102"/>
      <c r="D10" s="104">
        <v>30000</v>
      </c>
      <c r="E10" s="105">
        <v>35000</v>
      </c>
      <c r="F10" s="106" t="s">
        <v>50</v>
      </c>
      <c r="G10" s="105">
        <v>24000</v>
      </c>
      <c r="H10" s="83"/>
      <c r="I10" s="105">
        <f t="shared" si="0"/>
        <v>2500</v>
      </c>
      <c r="J10" s="105">
        <f t="shared" si="1"/>
        <v>35000</v>
      </c>
      <c r="K10" s="105" t="str">
        <f t="shared" si="1"/>
        <v>-</v>
      </c>
      <c r="L10" s="105">
        <f t="shared" si="2"/>
        <v>2000</v>
      </c>
      <c r="M10" s="83"/>
      <c r="N10" s="104">
        <f t="shared" si="3"/>
        <v>1800</v>
      </c>
      <c r="O10" s="104">
        <f t="shared" si="4"/>
        <v>2500</v>
      </c>
      <c r="P10" s="104" t="s">
        <v>51</v>
      </c>
      <c r="Q10" s="104">
        <f t="shared" si="5"/>
        <v>1440</v>
      </c>
      <c r="R10" s="83"/>
      <c r="S10" s="105">
        <f t="shared" si="6"/>
        <v>1250</v>
      </c>
      <c r="T10" s="105" t="str">
        <f t="shared" si="7"/>
        <v>-</v>
      </c>
      <c r="U10" s="107">
        <f t="shared" si="8"/>
        <v>1000</v>
      </c>
      <c r="V10" s="88"/>
      <c r="W10" s="105">
        <f t="shared" si="9"/>
        <v>900</v>
      </c>
      <c r="X10" s="105" t="s">
        <v>52</v>
      </c>
      <c r="Y10" s="107">
        <f t="shared" si="10"/>
        <v>720</v>
      </c>
    </row>
    <row r="11" spans="1:25" ht="15" customHeight="1">
      <c r="A11" s="93" t="s">
        <v>59</v>
      </c>
      <c r="B11" s="93"/>
      <c r="C11" s="93"/>
      <c r="D11" s="95">
        <f>E11+10000</f>
        <v>110000</v>
      </c>
      <c r="E11" s="95">
        <v>100000</v>
      </c>
      <c r="F11" s="96" t="s">
        <v>50</v>
      </c>
      <c r="G11" s="95">
        <f>E11-5000</f>
        <v>95000</v>
      </c>
      <c r="H11" s="83"/>
      <c r="I11" s="95">
        <f t="shared" si="0"/>
        <v>9166.6666666666661</v>
      </c>
      <c r="J11" s="95">
        <f t="shared" si="1"/>
        <v>100000</v>
      </c>
      <c r="K11" s="95" t="str">
        <f t="shared" si="1"/>
        <v>-</v>
      </c>
      <c r="L11" s="95">
        <f t="shared" si="2"/>
        <v>7916.666666666667</v>
      </c>
      <c r="M11" s="83"/>
      <c r="N11" s="95">
        <f t="shared" si="3"/>
        <v>6600</v>
      </c>
      <c r="O11" s="95">
        <f t="shared" si="4"/>
        <v>9166.6666666666661</v>
      </c>
      <c r="P11" s="95" t="s">
        <v>51</v>
      </c>
      <c r="Q11" s="95">
        <f t="shared" si="5"/>
        <v>5700</v>
      </c>
      <c r="R11" s="83"/>
      <c r="S11" s="95">
        <f t="shared" si="6"/>
        <v>4583.333333333333</v>
      </c>
      <c r="T11" s="95" t="str">
        <f t="shared" si="7"/>
        <v>-</v>
      </c>
      <c r="U11" s="97">
        <f t="shared" si="8"/>
        <v>3958.3333333333335</v>
      </c>
      <c r="V11" s="88"/>
      <c r="W11" s="95">
        <f t="shared" si="9"/>
        <v>3300</v>
      </c>
      <c r="X11" s="95" t="s">
        <v>52</v>
      </c>
      <c r="Y11" s="97">
        <f t="shared" si="10"/>
        <v>2850</v>
      </c>
    </row>
    <row r="12" spans="1:25" ht="15" customHeight="1">
      <c r="A12" s="101"/>
      <c r="B12" s="108" t="s">
        <v>60</v>
      </c>
      <c r="C12" s="109"/>
      <c r="D12" s="98">
        <f>E12+5000</f>
        <v>75000</v>
      </c>
      <c r="E12" s="98">
        <v>70000</v>
      </c>
      <c r="F12" s="99" t="s">
        <v>50</v>
      </c>
      <c r="G12" s="98">
        <f>E12-5000</f>
        <v>65000</v>
      </c>
      <c r="H12" s="83"/>
      <c r="I12" s="98">
        <f t="shared" si="0"/>
        <v>6250</v>
      </c>
      <c r="J12" s="98">
        <f t="shared" si="1"/>
        <v>70000</v>
      </c>
      <c r="K12" s="98" t="str">
        <f t="shared" si="1"/>
        <v>-</v>
      </c>
      <c r="L12" s="98">
        <f t="shared" si="2"/>
        <v>5416.666666666667</v>
      </c>
      <c r="M12" s="83"/>
      <c r="N12" s="98">
        <f t="shared" si="3"/>
        <v>4500</v>
      </c>
      <c r="O12" s="98">
        <f t="shared" si="4"/>
        <v>6250</v>
      </c>
      <c r="P12" s="98" t="s">
        <v>51</v>
      </c>
      <c r="Q12" s="98">
        <f t="shared" si="5"/>
        <v>3900</v>
      </c>
      <c r="R12" s="83"/>
      <c r="S12" s="98">
        <f t="shared" si="6"/>
        <v>3125</v>
      </c>
      <c r="T12" s="98" t="str">
        <f t="shared" si="7"/>
        <v>-</v>
      </c>
      <c r="U12" s="100">
        <f t="shared" si="8"/>
        <v>2708.3333333333335</v>
      </c>
      <c r="V12" s="88"/>
      <c r="W12" s="98">
        <f t="shared" si="9"/>
        <v>2250</v>
      </c>
      <c r="X12" s="98" t="s">
        <v>52</v>
      </c>
      <c r="Y12" s="100">
        <f t="shared" si="10"/>
        <v>1950</v>
      </c>
    </row>
    <row r="13" spans="1:25" ht="15" customHeight="1">
      <c r="A13" s="101"/>
      <c r="B13" s="102" t="s">
        <v>61</v>
      </c>
      <c r="C13" s="102"/>
      <c r="D13" s="104">
        <v>30000</v>
      </c>
      <c r="E13" s="105">
        <v>35000</v>
      </c>
      <c r="F13" s="106" t="s">
        <v>50</v>
      </c>
      <c r="G13" s="105">
        <v>24000</v>
      </c>
      <c r="H13" s="83"/>
      <c r="I13" s="105">
        <f t="shared" si="0"/>
        <v>2500</v>
      </c>
      <c r="J13" s="105">
        <f t="shared" si="1"/>
        <v>35000</v>
      </c>
      <c r="K13" s="105" t="str">
        <f t="shared" si="1"/>
        <v>-</v>
      </c>
      <c r="L13" s="105">
        <f t="shared" si="2"/>
        <v>2000</v>
      </c>
      <c r="M13" s="83"/>
      <c r="N13" s="104">
        <f t="shared" si="3"/>
        <v>1800</v>
      </c>
      <c r="O13" s="104">
        <f t="shared" si="4"/>
        <v>2500</v>
      </c>
      <c r="P13" s="104" t="s">
        <v>51</v>
      </c>
      <c r="Q13" s="104">
        <f t="shared" si="5"/>
        <v>1440</v>
      </c>
      <c r="R13" s="83"/>
      <c r="S13" s="105">
        <f t="shared" si="6"/>
        <v>1250</v>
      </c>
      <c r="T13" s="105" t="str">
        <f t="shared" si="7"/>
        <v>-</v>
      </c>
      <c r="U13" s="107">
        <f t="shared" si="8"/>
        <v>1000</v>
      </c>
      <c r="V13" s="88"/>
      <c r="W13" s="105">
        <f t="shared" si="9"/>
        <v>900</v>
      </c>
      <c r="X13" s="105" t="s">
        <v>52</v>
      </c>
      <c r="Y13" s="107">
        <f t="shared" si="10"/>
        <v>720</v>
      </c>
    </row>
    <row r="14" spans="1:25" ht="15" customHeight="1">
      <c r="A14" s="101"/>
      <c r="B14" s="108" t="s">
        <v>62</v>
      </c>
      <c r="C14" s="109"/>
      <c r="D14" s="98">
        <f t="shared" si="11"/>
        <v>75000</v>
      </c>
      <c r="E14" s="98">
        <v>70000</v>
      </c>
      <c r="F14" s="99" t="s">
        <v>50</v>
      </c>
      <c r="G14" s="98">
        <f t="shared" si="12"/>
        <v>65000</v>
      </c>
      <c r="H14" s="83"/>
      <c r="I14" s="98">
        <f t="shared" si="0"/>
        <v>6250</v>
      </c>
      <c r="J14" s="98">
        <f t="shared" si="1"/>
        <v>70000</v>
      </c>
      <c r="K14" s="98" t="str">
        <f t="shared" si="1"/>
        <v>-</v>
      </c>
      <c r="L14" s="98">
        <f t="shared" si="2"/>
        <v>5416.666666666667</v>
      </c>
      <c r="M14" s="83"/>
      <c r="N14" s="98">
        <f t="shared" si="3"/>
        <v>4500</v>
      </c>
      <c r="O14" s="98">
        <f t="shared" si="4"/>
        <v>6250</v>
      </c>
      <c r="P14" s="98" t="s">
        <v>51</v>
      </c>
      <c r="Q14" s="98">
        <f t="shared" si="5"/>
        <v>3900</v>
      </c>
      <c r="R14" s="83"/>
      <c r="S14" s="98">
        <f t="shared" si="6"/>
        <v>3125</v>
      </c>
      <c r="T14" s="98" t="str">
        <f t="shared" si="7"/>
        <v>-</v>
      </c>
      <c r="U14" s="100">
        <f t="shared" si="8"/>
        <v>2708.3333333333335</v>
      </c>
      <c r="V14" s="88"/>
      <c r="W14" s="98">
        <f t="shared" si="9"/>
        <v>2250</v>
      </c>
      <c r="X14" s="98" t="s">
        <v>52</v>
      </c>
      <c r="Y14" s="100">
        <f t="shared" si="10"/>
        <v>1950</v>
      </c>
    </row>
    <row r="15" spans="1:25" ht="15" customHeight="1">
      <c r="A15" s="101"/>
      <c r="B15" s="102" t="s">
        <v>63</v>
      </c>
      <c r="C15" s="102"/>
      <c r="D15" s="104">
        <f t="shared" si="11"/>
        <v>60000</v>
      </c>
      <c r="E15" s="105">
        <v>55000</v>
      </c>
      <c r="F15" s="106" t="s">
        <v>50</v>
      </c>
      <c r="G15" s="105">
        <f t="shared" si="12"/>
        <v>50000</v>
      </c>
      <c r="H15" s="83"/>
      <c r="I15" s="105">
        <f t="shared" si="0"/>
        <v>5000</v>
      </c>
      <c r="J15" s="105">
        <f t="shared" si="1"/>
        <v>55000</v>
      </c>
      <c r="K15" s="105" t="str">
        <f t="shared" si="1"/>
        <v>-</v>
      </c>
      <c r="L15" s="105">
        <f t="shared" si="2"/>
        <v>4166.666666666667</v>
      </c>
      <c r="M15" s="83"/>
      <c r="N15" s="104">
        <f t="shared" si="3"/>
        <v>3600</v>
      </c>
      <c r="O15" s="104">
        <f t="shared" si="4"/>
        <v>5000</v>
      </c>
      <c r="P15" s="104" t="s">
        <v>51</v>
      </c>
      <c r="Q15" s="104">
        <f t="shared" si="5"/>
        <v>3000</v>
      </c>
      <c r="R15" s="83"/>
      <c r="S15" s="105">
        <f t="shared" si="6"/>
        <v>2500</v>
      </c>
      <c r="T15" s="105" t="str">
        <f t="shared" si="7"/>
        <v>-</v>
      </c>
      <c r="U15" s="107">
        <f t="shared" si="8"/>
        <v>2083.3333333333335</v>
      </c>
      <c r="V15" s="88"/>
      <c r="W15" s="105">
        <f t="shared" si="9"/>
        <v>1800</v>
      </c>
      <c r="X15" s="105" t="s">
        <v>52</v>
      </c>
      <c r="Y15" s="107">
        <f t="shared" si="10"/>
        <v>1500</v>
      </c>
    </row>
    <row r="16" spans="1:25" ht="15" customHeight="1">
      <c r="A16" s="101"/>
      <c r="B16" s="102" t="s">
        <v>64</v>
      </c>
      <c r="C16" s="102"/>
      <c r="D16" s="104">
        <v>30000</v>
      </c>
      <c r="E16" s="105">
        <v>35000</v>
      </c>
      <c r="F16" s="106" t="s">
        <v>50</v>
      </c>
      <c r="G16" s="105">
        <v>24000</v>
      </c>
      <c r="H16" s="83"/>
      <c r="I16" s="105">
        <f t="shared" si="0"/>
        <v>2500</v>
      </c>
      <c r="J16" s="105">
        <f t="shared" si="1"/>
        <v>35000</v>
      </c>
      <c r="K16" s="105" t="str">
        <f t="shared" si="1"/>
        <v>-</v>
      </c>
      <c r="L16" s="105">
        <f t="shared" si="2"/>
        <v>2000</v>
      </c>
      <c r="M16" s="83"/>
      <c r="N16" s="104">
        <f t="shared" si="3"/>
        <v>1800</v>
      </c>
      <c r="O16" s="104">
        <f t="shared" si="4"/>
        <v>2500</v>
      </c>
      <c r="P16" s="104" t="s">
        <v>51</v>
      </c>
      <c r="Q16" s="104">
        <f t="shared" si="5"/>
        <v>1440</v>
      </c>
      <c r="R16" s="83"/>
      <c r="S16" s="105">
        <f t="shared" si="6"/>
        <v>1250</v>
      </c>
      <c r="T16" s="105" t="str">
        <f t="shared" si="7"/>
        <v>-</v>
      </c>
      <c r="U16" s="107">
        <f t="shared" si="8"/>
        <v>1000</v>
      </c>
      <c r="V16" s="88"/>
      <c r="W16" s="105">
        <f t="shared" si="9"/>
        <v>900</v>
      </c>
      <c r="X16" s="105" t="s">
        <v>52</v>
      </c>
      <c r="Y16" s="107">
        <f t="shared" si="10"/>
        <v>720</v>
      </c>
    </row>
    <row r="17" spans="1:25" ht="15" customHeight="1">
      <c r="A17" s="93" t="s">
        <v>65</v>
      </c>
      <c r="B17" s="93"/>
      <c r="C17" s="93"/>
      <c r="D17" s="95">
        <f t="shared" si="11"/>
        <v>80000</v>
      </c>
      <c r="E17" s="95">
        <v>75000</v>
      </c>
      <c r="F17" s="96" t="s">
        <v>50</v>
      </c>
      <c r="G17" s="95">
        <f t="shared" si="12"/>
        <v>70000</v>
      </c>
      <c r="H17" s="83"/>
      <c r="I17" s="95">
        <f t="shared" si="0"/>
        <v>6666.666666666667</v>
      </c>
      <c r="J17" s="95">
        <f t="shared" si="1"/>
        <v>75000</v>
      </c>
      <c r="K17" s="95" t="str">
        <f t="shared" si="1"/>
        <v>-</v>
      </c>
      <c r="L17" s="95">
        <f t="shared" si="2"/>
        <v>5833.333333333333</v>
      </c>
      <c r="M17" s="83"/>
      <c r="N17" s="95">
        <f t="shared" si="3"/>
        <v>4800</v>
      </c>
      <c r="O17" s="95">
        <f t="shared" si="4"/>
        <v>6666.666666666667</v>
      </c>
      <c r="P17" s="95" t="s">
        <v>51</v>
      </c>
      <c r="Q17" s="95">
        <f t="shared" si="5"/>
        <v>4200</v>
      </c>
      <c r="R17" s="83"/>
      <c r="S17" s="95">
        <f t="shared" si="6"/>
        <v>3333.3333333333335</v>
      </c>
      <c r="T17" s="95" t="str">
        <f t="shared" si="7"/>
        <v>-</v>
      </c>
      <c r="U17" s="97">
        <f t="shared" si="8"/>
        <v>2916.6666666666665</v>
      </c>
      <c r="V17" s="88"/>
      <c r="W17" s="95">
        <f t="shared" si="9"/>
        <v>2400</v>
      </c>
      <c r="X17" s="95" t="s">
        <v>52</v>
      </c>
      <c r="Y17" s="97">
        <f t="shared" si="10"/>
        <v>2100</v>
      </c>
    </row>
    <row r="18" spans="1:25" ht="15" customHeight="1">
      <c r="A18" s="101"/>
      <c r="B18" s="102" t="s">
        <v>66</v>
      </c>
      <c r="C18" s="102"/>
      <c r="D18" s="104">
        <f t="shared" si="11"/>
        <v>60000</v>
      </c>
      <c r="E18" s="105">
        <v>55000</v>
      </c>
      <c r="F18" s="106" t="s">
        <v>50</v>
      </c>
      <c r="G18" s="105">
        <f t="shared" si="12"/>
        <v>50000</v>
      </c>
      <c r="H18" s="83"/>
      <c r="I18" s="105">
        <f t="shared" si="0"/>
        <v>5000</v>
      </c>
      <c r="J18" s="105">
        <f t="shared" si="1"/>
        <v>55000</v>
      </c>
      <c r="K18" s="105" t="str">
        <f t="shared" si="1"/>
        <v>-</v>
      </c>
      <c r="L18" s="105">
        <f t="shared" si="2"/>
        <v>4166.666666666667</v>
      </c>
      <c r="M18" s="83"/>
      <c r="N18" s="104">
        <f t="shared" si="3"/>
        <v>3600</v>
      </c>
      <c r="O18" s="104">
        <f t="shared" si="4"/>
        <v>5000</v>
      </c>
      <c r="P18" s="104" t="s">
        <v>51</v>
      </c>
      <c r="Q18" s="104">
        <f t="shared" si="5"/>
        <v>3000</v>
      </c>
      <c r="R18" s="83"/>
      <c r="S18" s="105">
        <f t="shared" si="6"/>
        <v>2500</v>
      </c>
      <c r="T18" s="105" t="str">
        <f t="shared" si="7"/>
        <v>-</v>
      </c>
      <c r="U18" s="107">
        <f t="shared" si="8"/>
        <v>2083.3333333333335</v>
      </c>
      <c r="V18" s="88"/>
      <c r="W18" s="105">
        <f t="shared" si="9"/>
        <v>1800</v>
      </c>
      <c r="X18" s="105" t="s">
        <v>52</v>
      </c>
      <c r="Y18" s="107">
        <f t="shared" si="10"/>
        <v>1500</v>
      </c>
    </row>
    <row r="19" spans="1:25" ht="15" customHeight="1">
      <c r="A19" s="101"/>
      <c r="B19" s="102" t="s">
        <v>67</v>
      </c>
      <c r="C19" s="102"/>
      <c r="D19" s="104">
        <v>30000</v>
      </c>
      <c r="E19" s="105">
        <v>35000</v>
      </c>
      <c r="F19" s="106" t="s">
        <v>50</v>
      </c>
      <c r="G19" s="105">
        <v>24000</v>
      </c>
      <c r="H19" s="83"/>
      <c r="I19" s="105">
        <f t="shared" si="0"/>
        <v>2500</v>
      </c>
      <c r="J19" s="105">
        <f t="shared" si="1"/>
        <v>35000</v>
      </c>
      <c r="K19" s="105" t="str">
        <f t="shared" si="1"/>
        <v>-</v>
      </c>
      <c r="L19" s="105">
        <f t="shared" si="2"/>
        <v>2000</v>
      </c>
      <c r="M19" s="83"/>
      <c r="N19" s="104">
        <f t="shared" si="3"/>
        <v>1800</v>
      </c>
      <c r="O19" s="104">
        <f t="shared" si="4"/>
        <v>2500</v>
      </c>
      <c r="P19" s="104" t="s">
        <v>51</v>
      </c>
      <c r="Q19" s="104">
        <f t="shared" si="5"/>
        <v>1440</v>
      </c>
      <c r="R19" s="83"/>
      <c r="S19" s="105">
        <f t="shared" si="6"/>
        <v>1250</v>
      </c>
      <c r="T19" s="105" t="str">
        <f t="shared" si="7"/>
        <v>-</v>
      </c>
      <c r="U19" s="107">
        <f t="shared" si="8"/>
        <v>1000</v>
      </c>
      <c r="V19" s="88"/>
      <c r="W19" s="105">
        <f t="shared" si="9"/>
        <v>900</v>
      </c>
      <c r="X19" s="105" t="s">
        <v>52</v>
      </c>
      <c r="Y19" s="107">
        <f t="shared" si="10"/>
        <v>720</v>
      </c>
    </row>
    <row r="20" spans="1:25" ht="15" customHeight="1">
      <c r="A20" s="101"/>
      <c r="B20" s="108" t="s">
        <v>68</v>
      </c>
      <c r="C20" s="108"/>
      <c r="D20" s="110" t="s">
        <v>11</v>
      </c>
      <c r="E20" s="110"/>
      <c r="F20" s="111" t="s">
        <v>11</v>
      </c>
      <c r="G20" s="110" t="s">
        <v>11</v>
      </c>
      <c r="H20" s="111"/>
      <c r="I20" s="110"/>
      <c r="J20" s="110"/>
      <c r="K20" s="110"/>
      <c r="L20" s="110"/>
      <c r="M20" s="111"/>
      <c r="N20" s="110"/>
      <c r="O20" s="110"/>
      <c r="P20" s="110"/>
      <c r="Q20" s="110"/>
      <c r="R20" s="111"/>
      <c r="S20" s="110"/>
      <c r="T20" s="110"/>
      <c r="U20" s="110"/>
      <c r="V20" s="111"/>
      <c r="W20" s="110"/>
      <c r="X20" s="110"/>
      <c r="Y20" s="110"/>
    </row>
    <row r="21" spans="1:25" ht="15" customHeight="1">
      <c r="A21" s="88"/>
      <c r="B21" s="102" t="s">
        <v>69</v>
      </c>
      <c r="C21" s="102"/>
      <c r="D21" s="112">
        <f>E21+1500</f>
        <v>21500</v>
      </c>
      <c r="E21" s="112">
        <v>20000</v>
      </c>
      <c r="F21" s="113" t="s">
        <v>50</v>
      </c>
      <c r="G21" s="112">
        <f>E21-1500</f>
        <v>18500</v>
      </c>
      <c r="H21" s="83"/>
      <c r="I21" s="114">
        <f>D21/12</f>
        <v>1791.6666666666667</v>
      </c>
      <c r="J21" s="115">
        <f>E21</f>
        <v>20000</v>
      </c>
      <c r="K21" s="115" t="str">
        <f>F21</f>
        <v>-</v>
      </c>
      <c r="L21" s="116">
        <f>G21/12</f>
        <v>1541.6666666666667</v>
      </c>
      <c r="M21" s="83"/>
      <c r="N21" s="114">
        <f>W21*2</f>
        <v>1290</v>
      </c>
      <c r="O21" s="115">
        <f>I21</f>
        <v>1791.6666666666667</v>
      </c>
      <c r="P21" s="115" t="s">
        <v>70</v>
      </c>
      <c r="Q21" s="116">
        <f>Y21*2</f>
        <v>1110</v>
      </c>
      <c r="R21" s="83"/>
      <c r="S21" s="114">
        <f>I21/2</f>
        <v>895.83333333333337</v>
      </c>
      <c r="T21" s="115" t="str">
        <f>K21</f>
        <v>-</v>
      </c>
      <c r="U21" s="116">
        <f>L21/2</f>
        <v>770.83333333333337</v>
      </c>
      <c r="V21" s="88"/>
      <c r="W21" s="114">
        <f>S21-(S21*0.28)</f>
        <v>645</v>
      </c>
      <c r="X21" s="115" t="s">
        <v>52</v>
      </c>
      <c r="Y21" s="116">
        <f>U21-(U21*0.28)</f>
        <v>555</v>
      </c>
    </row>
    <row r="22" spans="1:25">
      <c r="A22" s="88"/>
      <c r="B22" s="88"/>
      <c r="C22" s="88"/>
      <c r="D22" s="88"/>
      <c r="E22" s="117"/>
      <c r="F22" s="88"/>
      <c r="G22" s="88"/>
      <c r="H22" s="88" t="s">
        <v>11</v>
      </c>
      <c r="I22" s="88"/>
      <c r="J22" s="88"/>
      <c r="K22" s="88"/>
      <c r="L22" s="88"/>
      <c r="M22" s="88"/>
      <c r="N22" s="88"/>
      <c r="O22" s="88"/>
      <c r="P22" s="88"/>
      <c r="Q22" s="88"/>
      <c r="R22" s="88"/>
    </row>
    <row r="23" spans="1:25" customFormat="1" ht="13" customHeight="1">
      <c r="S23" s="118" t="s">
        <v>71</v>
      </c>
      <c r="T23" s="118"/>
      <c r="U23" s="118"/>
      <c r="W23" s="119" t="s">
        <v>72</v>
      </c>
      <c r="X23" s="120"/>
      <c r="Y23" s="121"/>
    </row>
    <row r="24" spans="1:25" customFormat="1" ht="13">
      <c r="S24" s="118"/>
      <c r="T24" s="118"/>
      <c r="U24" s="118"/>
      <c r="W24" s="122"/>
      <c r="X24" s="123"/>
      <c r="Y24" s="124"/>
    </row>
    <row r="25" spans="1:25" customFormat="1" ht="28" customHeight="1">
      <c r="S25" s="118"/>
      <c r="T25" s="118"/>
      <c r="U25" s="118"/>
      <c r="W25" s="122"/>
      <c r="X25" s="123"/>
      <c r="Y25" s="124"/>
    </row>
    <row r="26" spans="1:25" customFormat="1" ht="19" customHeight="1">
      <c r="S26" s="118"/>
      <c r="T26" s="118"/>
      <c r="U26" s="118"/>
      <c r="W26" s="125"/>
      <c r="X26" s="126"/>
      <c r="Y26" s="127"/>
    </row>
    <row r="27" spans="1:25" customFormat="1" ht="13"/>
    <row r="28" spans="1:25" customFormat="1" ht="13"/>
    <row r="29" spans="1:25" customFormat="1" ht="13"/>
    <row r="30" spans="1:25" customFormat="1" ht="13"/>
    <row r="31" spans="1:25" customFormat="1" ht="13"/>
    <row r="32" spans="1:25" customFormat="1" ht="13"/>
    <row r="33" spans="1:18" customFormat="1" ht="13"/>
    <row r="34" spans="1:18" customFormat="1" ht="13"/>
    <row r="35" spans="1:18" customFormat="1" ht="13"/>
    <row r="36" spans="1:18" customFormat="1" ht="13"/>
    <row r="37" spans="1:18" customFormat="1" ht="13"/>
    <row r="38" spans="1:18" customFormat="1" ht="13"/>
    <row r="39" spans="1:18" customFormat="1" ht="13"/>
    <row r="40" spans="1:18" customFormat="1" ht="13"/>
    <row r="41" spans="1:18" customFormat="1" ht="13"/>
    <row r="42" spans="1:18">
      <c r="A42" s="88"/>
      <c r="B42" s="88"/>
      <c r="C42" s="88"/>
      <c r="D42" s="88"/>
      <c r="E42" s="117"/>
      <c r="F42" s="88"/>
      <c r="G42" s="88"/>
      <c r="H42" s="88"/>
      <c r="R42" s="88"/>
    </row>
    <row r="43" spans="1:18">
      <c r="A43" s="88"/>
      <c r="B43" s="88"/>
      <c r="C43" s="88"/>
      <c r="D43" s="88"/>
      <c r="E43" s="117"/>
      <c r="F43" s="88"/>
      <c r="G43" s="88"/>
      <c r="H43" s="88"/>
      <c r="R43" s="88"/>
    </row>
    <row r="44" spans="1:18">
      <c r="A44" s="88"/>
      <c r="B44" s="88"/>
      <c r="C44" s="88"/>
      <c r="D44" s="88"/>
      <c r="E44" s="117"/>
      <c r="F44" s="88"/>
      <c r="G44" s="88"/>
      <c r="H44" s="88"/>
      <c r="R44" s="88"/>
    </row>
    <row r="45" spans="1:18">
      <c r="A45" s="88"/>
      <c r="B45" s="88"/>
      <c r="C45" s="88"/>
      <c r="D45" s="88"/>
      <c r="E45" s="117"/>
      <c r="F45" s="88"/>
      <c r="G45" s="88"/>
      <c r="H45" s="88"/>
      <c r="R45" s="88"/>
    </row>
    <row r="46" spans="1:18">
      <c r="A46" s="88"/>
      <c r="B46" s="88"/>
      <c r="C46" s="88"/>
      <c r="D46" s="88"/>
      <c r="E46" s="117"/>
      <c r="F46" s="88"/>
      <c r="G46" s="88"/>
      <c r="H46" s="88"/>
      <c r="R46" s="88"/>
    </row>
  </sheetData>
  <sheetProtection password="C640" sheet="1" objects="1" scenarios="1"/>
  <mergeCells count="27">
    <mergeCell ref="B21:C21"/>
    <mergeCell ref="S23:U26"/>
    <mergeCell ref="W23:Y26"/>
    <mergeCell ref="B15:C15"/>
    <mergeCell ref="B16:C16"/>
    <mergeCell ref="A17:C17"/>
    <mergeCell ref="B18:C18"/>
    <mergeCell ref="B19:C19"/>
    <mergeCell ref="B20:C20"/>
    <mergeCell ref="B9:C9"/>
    <mergeCell ref="B10:C10"/>
    <mergeCell ref="A11:C11"/>
    <mergeCell ref="B12:C12"/>
    <mergeCell ref="B13:C13"/>
    <mergeCell ref="B14:C14"/>
    <mergeCell ref="D3:G3"/>
    <mergeCell ref="A4:C4"/>
    <mergeCell ref="A5:C5"/>
    <mergeCell ref="B6:C6"/>
    <mergeCell ref="B7:C7"/>
    <mergeCell ref="B8:C8"/>
    <mergeCell ref="A2:C2"/>
    <mergeCell ref="D2:G2"/>
    <mergeCell ref="I2:L2"/>
    <mergeCell ref="N2:Q2"/>
    <mergeCell ref="S2:U2"/>
    <mergeCell ref="W2:Y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Salaries</vt:lpstr>
      <vt:lpstr>Ranges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Gersten</dc:creator>
  <cp:lastModifiedBy>Alan Gersten</cp:lastModifiedBy>
  <cp:lastPrinted>2016-09-28T15:25:36Z</cp:lastPrinted>
  <dcterms:created xsi:type="dcterms:W3CDTF">2016-09-23T15:39:28Z</dcterms:created>
  <dcterms:modified xsi:type="dcterms:W3CDTF">2016-12-29T23:53:46Z</dcterms:modified>
</cp:coreProperties>
</file>